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1'!$A$1:$AK$155</definedName>
  </definedNames>
  <calcPr calcId="145621"/>
</workbook>
</file>

<file path=xl/calcChain.xml><?xml version="1.0" encoding="utf-8"?>
<calcChain xmlns="http://schemas.openxmlformats.org/spreadsheetml/2006/main">
  <c r="AJ66" i="7" l="1"/>
  <c r="AG77" i="7"/>
  <c r="AF77" i="7"/>
  <c r="AE77" i="7"/>
  <c r="AE61" i="7"/>
  <c r="AI77" i="7"/>
  <c r="AH77" i="7"/>
  <c r="AD77" i="7"/>
  <c r="AI36" i="7"/>
  <c r="AH36" i="7"/>
  <c r="AG104" i="7" l="1"/>
  <c r="AG76" i="7" s="1"/>
  <c r="AI104" i="7"/>
  <c r="AH104" i="7"/>
  <c r="AF104" i="7"/>
  <c r="AD104" i="7" l="1"/>
  <c r="AD76" i="7" s="1"/>
  <c r="AE104" i="7"/>
  <c r="AE76" i="7" s="1"/>
  <c r="AJ83" i="7"/>
  <c r="AJ140" i="7"/>
  <c r="AJ139" i="7"/>
  <c r="AJ138" i="7"/>
  <c r="AJ137" i="7"/>
  <c r="AJ136" i="7"/>
  <c r="AF129" i="7"/>
  <c r="AG129" i="7" s="1"/>
  <c r="AH129" i="7" s="1"/>
  <c r="AI129" i="7" s="1"/>
  <c r="AJ129" i="7" s="1"/>
  <c r="AF128" i="7"/>
  <c r="AG128" i="7" s="1"/>
  <c r="AH128" i="7" s="1"/>
  <c r="AI128" i="7" s="1"/>
  <c r="AJ128" i="7" s="1"/>
  <c r="AF127" i="7"/>
  <c r="AG127" i="7" s="1"/>
  <c r="AH127" i="7" s="1"/>
  <c r="AI127" i="7" s="1"/>
  <c r="AJ127" i="7" s="1"/>
  <c r="AI117" i="7"/>
  <c r="AI116" i="7" s="1"/>
  <c r="AH117" i="7"/>
  <c r="AH116" i="7" s="1"/>
  <c r="AG117" i="7"/>
  <c r="AG116" i="7" s="1"/>
  <c r="AF117" i="7"/>
  <c r="AF116" i="7" s="1"/>
  <c r="AE117" i="7"/>
  <c r="AE116" i="7" s="1"/>
  <c r="AD117" i="7"/>
  <c r="AJ114" i="7"/>
  <c r="AJ112" i="7"/>
  <c r="AJ110" i="7"/>
  <c r="AJ109" i="7"/>
  <c r="AJ107" i="7"/>
  <c r="AJ106" i="7"/>
  <c r="AJ102" i="7"/>
  <c r="AJ100" i="7"/>
  <c r="AJ98" i="7"/>
  <c r="AJ95" i="7"/>
  <c r="AJ94" i="7"/>
  <c r="AJ91" i="7"/>
  <c r="AJ90" i="7"/>
  <c r="AJ88" i="7"/>
  <c r="AJ84" i="7"/>
  <c r="AJ82" i="7"/>
  <c r="AJ80" i="7"/>
  <c r="AJ78" i="7"/>
  <c r="AH76" i="7"/>
  <c r="AF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/>
  <c r="AF35" i="7" l="1"/>
  <c r="AF27" i="7" s="1"/>
  <c r="AH27" i="7"/>
  <c r="AI27" i="7"/>
  <c r="AJ36" i="7"/>
  <c r="AG35" i="7"/>
  <c r="AG27" i="7" s="1"/>
  <c r="AJ104" i="7"/>
  <c r="AJ117" i="7"/>
  <c r="AJ61" i="7"/>
  <c r="AJ76" i="7"/>
  <c r="AD27" i="7"/>
  <c r="AJ116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<sst xmlns="http://schemas.openxmlformats.org/spreadsheetml/2006/main" count="790" uniqueCount="201">
  <si>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</si>
  <si>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</si>
  <si>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</si>
  <si>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</si>
  <si>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</si>
  <si>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</si>
  <si>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</si>
  <si>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</si>
  <si>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</si>
  <si>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</si>
  <si>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</si>
  <si>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</si>
  <si>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</si>
  <si>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</si>
  <si>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</si>
  <si>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</si>
  <si>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</si>
  <si>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</si>
  <si>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</si>
  <si>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</si>
  <si>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</si>
  <si>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</si>
  <si>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</si>
  <si>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</si>
  <si>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</si>
  <si>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</si>
  <si>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</si>
  <si>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</si>
  <si>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</si>
  <si>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</si>
  <si>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</si>
  <si>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</si>
  <si>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</si>
  <si>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</si>
  <si>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</si>
  <si>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</si>
  <si>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</si>
  <si>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</si>
  <si>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</si>
  <si>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</si>
  <si>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</si>
  <si>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</si>
  <si>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</si>
  <si>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</si>
  <si>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</si>
  <si>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</si>
  <si>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</si>
  <si>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</si>
  <si>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</si>
  <si>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</si>
  <si>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</si>
  <si>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</si>
  <si>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</si>
  <si>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</si>
  <si>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</si>
  <si>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</si>
  <si>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</si>
  <si>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</si>
  <si>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</si>
  <si>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</si>
  <si>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</si>
  <si>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</si>
  <si>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</si>
  <si>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</si>
  <si>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</si>
  <si>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</si>
  <si>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</si>
  <si>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</si>
  <si>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</si>
  <si>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</si>
  <si>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</si>
  <si>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</si>
  <si>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</si>
  <si>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</si>
  <si>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</si>
  <si>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</si>
  <si>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</si>
  <si>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</si>
  <si>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</si>
  <si>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</si>
  <si>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</si>
  <si>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</si>
  <si>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</si>
  <si>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</si>
  <si>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</si>
  <si>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</si>
  <si>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</si>
  <si>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</si>
  <si>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</si>
  <si>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</si>
  <si>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</si>
  <si>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</si>
  <si>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</si>
  <si>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</si>
  <si>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</si>
  <si>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</si>
  <si>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</si>
  <si>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</si>
  <si>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</si>
  <si>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</si>
  <si>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</si>
  <si>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</si>
  <si>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</si>
  <si>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</si>
  <si>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</si>
  <si>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</si>
  <si>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</si>
  <si>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</si>
  <si>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</si>
  <si>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</si>
  <si>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</si>
  <si>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</si>
  <si>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</si>
  <si>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</si>
  <si>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</si>
  <si>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</si>
  <si>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</si>
  <si>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</si>
  <si>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</si>
  <si>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</si>
  <si>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</si>
  <si>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</si>
  <si>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</si>
  <si>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</si>
  <si>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</si>
  <si>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</si>
  <si>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</si>
  <si>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</si>
  <si>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</si>
  <si>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</si>
  <si>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</si>
  <si>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</si>
  <si>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</si>
  <si>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</si>
  <si>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</si>
  <si>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</si>
  <si>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</si>
  <si>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</si>
  <si>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</si>
  <si>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</si>
  <si>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</si>
  <si>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</si>
  <si>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</si>
  <si>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</si>
  <si>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</si>
  <si>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</si>
  <si>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</si>
  <si>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</si>
  <si>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</si>
  <si>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</si>
  <si>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</si>
  <si>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</si>
  <si>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</si>
  <si>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</si>
  <si>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</si>
  <si>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</si>
  <si>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</si>
  <si>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</si>
  <si>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</si>
  <si>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</si>
  <si>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</si>
  <si>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</si>
  <si>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</si>
  <si>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</si>
  <si>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</si>
  <si>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</si>
  <si>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</si>
  <si>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</si>
  <si>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</si>
  <si>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</si>
  <si>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</si>
  <si>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</si>
  <si>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</si>
  <si>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</si>
  <si>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</si>
  <si>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</si>
  <si>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</si>
  <si>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</si>
  <si>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</si>
  <si>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</si>
  <si>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</si>
  <si>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</si>
  <si>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</si>
  <si>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</si>
  <si>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</si>
  <si>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</si>
  <si>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</si>
  <si>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</si>
  <si>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</si>
  <si>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</si>
  <si>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</si>
  <si>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</si>
  <si>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</si>
  <si>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</si>
  <si>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</si>
  <si>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</si>
  <si>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</si>
  <si>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</si>
  <si>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t>Приложение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</si>
  <si>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</si>
  <si>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t>«18»сентября 2017 № 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</si>
</sst>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1"/>
  <sheetViews>
    <sheetView tabSelected="1" view="pageBreakPreview" topLeftCell="N1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198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200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97" t="s">
        <v>33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24"/>
    </row>
    <row r="10" spans="1:37" s="14" customFormat="1" ht="15.75" x14ac:dyDescent="0.25">
      <c r="A10" s="3"/>
      <c r="B10" s="98" t="s">
        <v>70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24"/>
    </row>
    <row r="11" spans="1:37" s="14" customFormat="1" ht="15.75" x14ac:dyDescent="0.25">
      <c r="A11" s="3"/>
      <c r="B11" s="99" t="s">
        <v>34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</row>
    <row r="12" spans="1:37" s="14" customFormat="1" ht="36.75" customHeight="1" x14ac:dyDescent="0.25">
      <c r="A12" s="3"/>
      <c r="B12" s="100" t="s">
        <v>69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24"/>
    </row>
    <row r="13" spans="1:37" s="14" customFormat="1" ht="15.75" x14ac:dyDescent="0.25">
      <c r="A13" s="3"/>
      <c r="B13" s="3"/>
      <c r="C13" s="3"/>
      <c r="D13" s="98" t="s">
        <v>35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6" t="s">
        <v>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AD16" s="37"/>
      <c r="AE16" s="38"/>
      <c r="AF16" s="38"/>
      <c r="AG16" s="38"/>
      <c r="AH16" s="38"/>
      <c r="AI16" s="38"/>
    </row>
    <row r="17" spans="1:37" ht="15.75" customHeight="1" x14ac:dyDescent="0.25">
      <c r="A17" s="96" t="s">
        <v>38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37"/>
      <c r="AE21" s="38"/>
      <c r="AF21" s="91"/>
      <c r="AG21" s="38"/>
      <c r="AH21" s="38"/>
      <c r="AI21" s="38"/>
    </row>
    <row r="22" spans="1:37" ht="15.75" customHeight="1" x14ac:dyDescent="0.25">
      <c r="A22" s="54" t="s">
        <v>66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89"/>
      <c r="AE22" s="90"/>
      <c r="AF22" s="90"/>
      <c r="AG22" s="90"/>
      <c r="AH22" s="90"/>
      <c r="AI22" s="9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37"/>
      <c r="AE23" s="38"/>
      <c r="AF23" s="38"/>
      <c r="AG23" s="38"/>
      <c r="AH23" s="38"/>
      <c r="AI23" s="38"/>
    </row>
    <row r="24" spans="1:37" ht="94.5" customHeight="1" x14ac:dyDescent="0.25">
      <c r="A24" s="103" t="s">
        <v>19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5" t="s">
        <v>4</v>
      </c>
      <c r="AC24" s="107" t="s">
        <v>5</v>
      </c>
      <c r="AD24" s="108" t="s">
        <v>6</v>
      </c>
      <c r="AE24" s="108"/>
      <c r="AF24" s="108"/>
      <c r="AG24" s="109"/>
      <c r="AH24" s="109"/>
      <c r="AI24" s="109"/>
      <c r="AJ24" s="101" t="s">
        <v>20</v>
      </c>
      <c r="AK24" s="102"/>
    </row>
    <row r="25" spans="1:37" ht="38.25" customHeight="1" x14ac:dyDescent="0.25">
      <c r="A25" s="103" t="s">
        <v>24</v>
      </c>
      <c r="B25" s="103"/>
      <c r="C25" s="103"/>
      <c r="D25" s="103" t="s">
        <v>22</v>
      </c>
      <c r="E25" s="103"/>
      <c r="F25" s="103" t="s">
        <v>23</v>
      </c>
      <c r="G25" s="103"/>
      <c r="H25" s="103" t="s">
        <v>21</v>
      </c>
      <c r="I25" s="103"/>
      <c r="J25" s="103"/>
      <c r="K25" s="103"/>
      <c r="L25" s="103"/>
      <c r="M25" s="103"/>
      <c r="N25" s="103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4" t="s">
        <v>165</v>
      </c>
      <c r="Z25" s="104"/>
      <c r="AA25" s="104"/>
      <c r="AB25" s="106"/>
      <c r="AC25" s="105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163</v>
      </c>
      <c r="AA26" s="60" t="s">
        <v>164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>SUM(AD35,AD76,AD116)</f>
        <v>114669.79999999999</v>
      </c>
      <c r="AE27" s="77">
        <f>SUM(AE35,AE76,AE116)</f>
        <v>175513.60000000001</v>
      </c>
      <c r="AF27" s="77">
        <f>SUM(AF35,AF76,AF116)</f>
        <v>43332.2</v>
      </c>
      <c r="AG27" s="77">
        <f>SUM(AG35,AG76,AG116)-0.1</f>
        <v>37350</v>
      </c>
      <c r="AH27" s="77">
        <f>SUM(AH35,AH76,AH116)-0.1</f>
        <v>36600</v>
      </c>
      <c r="AI27" s="77">
        <f>SUM(AI35,AI76,AI116)-0.1</f>
        <v>16600</v>
      </c>
      <c r="AJ27" s="77">
        <f>SUM(AD27:AI27)</f>
        <v>424065.60000000003</v>
      </c>
      <c r="AK27" s="78">
        <v>2020</v>
      </c>
    </row>
    <row r="28" spans="1:37" ht="102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3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3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3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3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3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56.25" customHeight="1" x14ac:dyDescent="0.2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3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0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0">AD36+AD61</f>
        <v>48317.899999999994</v>
      </c>
      <c r="AE35" s="68">
        <f t="shared" si="0"/>
        <v>16469.099999999999</v>
      </c>
      <c r="AF35" s="68">
        <f t="shared" si="0"/>
        <v>8428.4</v>
      </c>
      <c r="AG35" s="68">
        <f>AG36+AG61+0.1</f>
        <v>8120.42</v>
      </c>
      <c r="AH35" s="68">
        <f t="shared" si="0"/>
        <v>7225.24</v>
      </c>
      <c r="AI35" s="68">
        <f t="shared" si="0"/>
        <v>7225.24</v>
      </c>
      <c r="AJ35" s="68">
        <f>SUM(AD35:AI35)</f>
        <v>95786.3</v>
      </c>
      <c r="AK35" s="69">
        <v>2020</v>
      </c>
    </row>
    <row r="36" spans="1:37" ht="46.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1">SUM(AE41,AE49,AE52,AE56,AE59)</f>
        <v>1994.7</v>
      </c>
      <c r="AF36" s="85">
        <f t="shared" si="1"/>
        <v>2476</v>
      </c>
      <c r="AG36" s="85">
        <f t="shared" si="1"/>
        <v>2184.75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14108.769999999999</v>
      </c>
      <c r="AK36" s="86">
        <v>2020</v>
      </c>
    </row>
    <row r="37" spans="1:37" ht="36.75" customHeight="1" x14ac:dyDescent="0.2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3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3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3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3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95" t="s">
        <v>25</v>
      </c>
      <c r="B41" s="95" t="s">
        <v>30</v>
      </c>
      <c r="C41" s="95" t="s">
        <v>29</v>
      </c>
      <c r="D41" s="95" t="s">
        <v>25</v>
      </c>
      <c r="E41" s="95" t="s">
        <v>31</v>
      </c>
      <c r="F41" s="95" t="s">
        <v>25</v>
      </c>
      <c r="G41" s="95" t="s">
        <v>28</v>
      </c>
      <c r="H41" s="95" t="s">
        <v>25</v>
      </c>
      <c r="I41" s="95" t="s">
        <v>26</v>
      </c>
      <c r="J41" s="95" t="s">
        <v>27</v>
      </c>
      <c r="K41" s="95" t="s">
        <v>25</v>
      </c>
      <c r="L41" s="95" t="s">
        <v>27</v>
      </c>
      <c r="M41" s="95" t="s">
        <v>25</v>
      </c>
      <c r="N41" s="95" t="s">
        <v>25</v>
      </c>
      <c r="O41" s="93"/>
      <c r="P41" s="93"/>
      <c r="Q41" s="93"/>
      <c r="R41" s="93"/>
      <c r="S41" s="93"/>
      <c r="T41" s="93" t="s">
        <v>45</v>
      </c>
      <c r="U41" s="95"/>
      <c r="V41" s="95"/>
      <c r="W41" s="95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46">
        <v>1155.2</v>
      </c>
      <c r="AF41" s="46">
        <v>1200</v>
      </c>
      <c r="AG41" s="46">
        <v>1058.8800000000001</v>
      </c>
      <c r="AH41" s="46">
        <v>972.66</v>
      </c>
      <c r="AI41" s="46">
        <v>972.66</v>
      </c>
      <c r="AJ41" s="46">
        <f>SUM(AD41:AI41)</f>
        <v>6830.9</v>
      </c>
      <c r="AK41" s="20">
        <v>2020</v>
      </c>
    </row>
    <row r="42" spans="1:37" ht="38.25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3"/>
      <c r="P42" s="93"/>
      <c r="Q42" s="93"/>
      <c r="R42" s="93"/>
      <c r="S42" s="93"/>
      <c r="T42" s="93"/>
      <c r="U42" s="95"/>
      <c r="V42" s="95"/>
      <c r="W42" s="95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2" customHeight="1" x14ac:dyDescent="0.2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3"/>
      <c r="P43" s="93"/>
      <c r="Q43" s="93"/>
      <c r="R43" s="93"/>
      <c r="S43" s="93"/>
      <c r="T43" s="93"/>
      <c r="U43" s="95"/>
      <c r="V43" s="95"/>
      <c r="W43" s="95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38.25" x14ac:dyDescent="0.2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3"/>
      <c r="P44" s="93"/>
      <c r="Q44" s="93"/>
      <c r="R44" s="93"/>
      <c r="S44" s="93"/>
      <c r="T44" s="93"/>
      <c r="U44" s="95"/>
      <c r="V44" s="95"/>
      <c r="W44" s="95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38.25" x14ac:dyDescent="0.2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3"/>
      <c r="P45" s="93"/>
      <c r="Q45" s="93"/>
      <c r="R45" s="93"/>
      <c r="S45" s="93"/>
      <c r="T45" s="93"/>
      <c r="U45" s="95"/>
      <c r="V45" s="95"/>
      <c r="W45" s="95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57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3"/>
      <c r="P46" s="93"/>
      <c r="Q46" s="93"/>
      <c r="R46" s="93"/>
      <c r="S46" s="93"/>
      <c r="T46" s="93"/>
      <c r="U46" s="95"/>
      <c r="V46" s="95"/>
      <c r="W46" s="95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63.75" x14ac:dyDescent="0.2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3"/>
      <c r="P47" s="93"/>
      <c r="Q47" s="93"/>
      <c r="R47" s="93"/>
      <c r="S47" s="93"/>
      <c r="T47" s="93"/>
      <c r="U47" s="95"/>
      <c r="V47" s="95"/>
      <c r="W47" s="95"/>
      <c r="X47" s="57"/>
      <c r="Y47" s="57"/>
      <c r="Z47" s="57"/>
      <c r="AA47" s="57"/>
      <c r="AB47" s="59" t="s">
        <v>177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1" x14ac:dyDescent="0.2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3"/>
      <c r="P48" s="93"/>
      <c r="Q48" s="93"/>
      <c r="R48" s="93"/>
      <c r="S48" s="93"/>
      <c r="T48" s="93"/>
      <c r="U48" s="95"/>
      <c r="V48" s="95"/>
      <c r="W48" s="95"/>
      <c r="X48" s="57"/>
      <c r="Y48" s="57"/>
      <c r="Z48" s="57"/>
      <c r="AA48" s="57"/>
      <c r="AB48" s="59" t="s">
        <v>178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38.25" x14ac:dyDescent="0.25">
      <c r="A49" s="95" t="s">
        <v>25</v>
      </c>
      <c r="B49" s="95" t="s">
        <v>30</v>
      </c>
      <c r="C49" s="95" t="s">
        <v>29</v>
      </c>
      <c r="D49" s="95" t="s">
        <v>25</v>
      </c>
      <c r="E49" s="95" t="s">
        <v>31</v>
      </c>
      <c r="F49" s="95" t="s">
        <v>25</v>
      </c>
      <c r="G49" s="95" t="s">
        <v>28</v>
      </c>
      <c r="H49" s="95" t="s">
        <v>25</v>
      </c>
      <c r="I49" s="95" t="s">
        <v>26</v>
      </c>
      <c r="J49" s="95" t="s">
        <v>27</v>
      </c>
      <c r="K49" s="95" t="s">
        <v>25</v>
      </c>
      <c r="L49" s="95" t="s">
        <v>27</v>
      </c>
      <c r="M49" s="95" t="s">
        <v>25</v>
      </c>
      <c r="N49" s="95" t="s">
        <v>25</v>
      </c>
      <c r="O49" s="93"/>
      <c r="P49" s="93"/>
      <c r="Q49" s="93"/>
      <c r="R49" s="93"/>
      <c r="S49" s="93"/>
      <c r="T49" s="93" t="s">
        <v>46</v>
      </c>
      <c r="U49" s="95"/>
      <c r="V49" s="95"/>
      <c r="W49" s="95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46">
        <v>158.5</v>
      </c>
      <c r="AF49" s="46">
        <v>141</v>
      </c>
      <c r="AG49" s="46">
        <v>124.41</v>
      </c>
      <c r="AH49" s="46">
        <v>114.26</v>
      </c>
      <c r="AI49" s="46">
        <v>114.26</v>
      </c>
      <c r="AJ49" s="46">
        <f>SUM(AD49:AI49)</f>
        <v>767.93</v>
      </c>
      <c r="AK49" s="20">
        <v>2020</v>
      </c>
    </row>
    <row r="50" spans="1:37" ht="51" x14ac:dyDescent="0.2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3"/>
      <c r="P50" s="93"/>
      <c r="Q50" s="93"/>
      <c r="R50" s="93"/>
      <c r="S50" s="93"/>
      <c r="T50" s="93"/>
      <c r="U50" s="95"/>
      <c r="V50" s="95"/>
      <c r="W50" s="95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51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3"/>
      <c r="P51" s="93"/>
      <c r="Q51" s="93"/>
      <c r="R51" s="93"/>
      <c r="S51" s="93"/>
      <c r="T51" s="93"/>
      <c r="U51" s="95"/>
      <c r="V51" s="95"/>
      <c r="W51" s="95"/>
      <c r="X51" s="57"/>
      <c r="Y51" s="57"/>
      <c r="Z51" s="57"/>
      <c r="AA51" s="57"/>
      <c r="AB51" s="59" t="s">
        <v>191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94.5" customHeight="1" x14ac:dyDescent="0.25">
      <c r="A52" s="95" t="s">
        <v>25</v>
      </c>
      <c r="B52" s="95" t="s">
        <v>30</v>
      </c>
      <c r="C52" s="95" t="s">
        <v>29</v>
      </c>
      <c r="D52" s="95" t="s">
        <v>25</v>
      </c>
      <c r="E52" s="95" t="s">
        <v>31</v>
      </c>
      <c r="F52" s="95" t="s">
        <v>25</v>
      </c>
      <c r="G52" s="95" t="s">
        <v>28</v>
      </c>
      <c r="H52" s="95" t="s">
        <v>25</v>
      </c>
      <c r="I52" s="95" t="s">
        <v>26</v>
      </c>
      <c r="J52" s="95" t="s">
        <v>27</v>
      </c>
      <c r="K52" s="95" t="s">
        <v>25</v>
      </c>
      <c r="L52" s="95" t="s">
        <v>27</v>
      </c>
      <c r="M52" s="95" t="s">
        <v>25</v>
      </c>
      <c r="N52" s="95" t="s">
        <v>25</v>
      </c>
      <c r="O52" s="93"/>
      <c r="P52" s="93"/>
      <c r="Q52" s="93"/>
      <c r="R52" s="93"/>
      <c r="S52" s="93"/>
      <c r="T52" s="93" t="s">
        <v>47</v>
      </c>
      <c r="U52" s="95"/>
      <c r="V52" s="95"/>
      <c r="W52" s="95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46">
        <v>154.69999999999999</v>
      </c>
      <c r="AF52" s="46">
        <v>150</v>
      </c>
      <c r="AG52" s="46">
        <v>132.35</v>
      </c>
      <c r="AH52" s="46">
        <v>121.56</v>
      </c>
      <c r="AI52" s="46">
        <v>121.56</v>
      </c>
      <c r="AJ52" s="46">
        <f>SUM(AD52:AI52)</f>
        <v>888.17000000000007</v>
      </c>
      <c r="AK52" s="20">
        <v>2020</v>
      </c>
    </row>
    <row r="53" spans="1:37" ht="63.75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3"/>
      <c r="P53" s="93"/>
      <c r="Q53" s="93"/>
      <c r="R53" s="93"/>
      <c r="S53" s="93"/>
      <c r="T53" s="93"/>
      <c r="U53" s="95"/>
      <c r="V53" s="95"/>
      <c r="W53" s="95"/>
      <c r="X53" s="57"/>
      <c r="Y53" s="57"/>
      <c r="Z53" s="57"/>
      <c r="AA53" s="57"/>
      <c r="AB53" s="59" t="s">
        <v>183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40.5" customHeight="1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3"/>
      <c r="P54" s="93"/>
      <c r="Q54" s="93"/>
      <c r="R54" s="93"/>
      <c r="S54" s="93"/>
      <c r="T54" s="93"/>
      <c r="U54" s="95"/>
      <c r="V54" s="95"/>
      <c r="W54" s="95"/>
      <c r="X54" s="57"/>
      <c r="Y54" s="57"/>
      <c r="Z54" s="57"/>
      <c r="AA54" s="57"/>
      <c r="AB54" s="59" t="s">
        <v>184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66" customHeight="1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3"/>
      <c r="P55" s="93"/>
      <c r="Q55" s="93"/>
      <c r="R55" s="93"/>
      <c r="S55" s="93"/>
      <c r="T55" s="93"/>
      <c r="U55" s="95"/>
      <c r="V55" s="95"/>
      <c r="W55" s="95"/>
      <c r="X55" s="57"/>
      <c r="Y55" s="57"/>
      <c r="Z55" s="57"/>
      <c r="AA55" s="57"/>
      <c r="AB55" s="59" t="s">
        <v>185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38.25" x14ac:dyDescent="0.25">
      <c r="A56" s="95" t="s">
        <v>25</v>
      </c>
      <c r="B56" s="95" t="s">
        <v>30</v>
      </c>
      <c r="C56" s="95" t="s">
        <v>29</v>
      </c>
      <c r="D56" s="95" t="s">
        <v>25</v>
      </c>
      <c r="E56" s="95" t="s">
        <v>31</v>
      </c>
      <c r="F56" s="95" t="s">
        <v>25</v>
      </c>
      <c r="G56" s="95" t="s">
        <v>28</v>
      </c>
      <c r="H56" s="95" t="s">
        <v>25</v>
      </c>
      <c r="I56" s="95" t="s">
        <v>26</v>
      </c>
      <c r="J56" s="95" t="s">
        <v>27</v>
      </c>
      <c r="K56" s="95" t="s">
        <v>25</v>
      </c>
      <c r="L56" s="95" t="s">
        <v>27</v>
      </c>
      <c r="M56" s="95" t="s">
        <v>25</v>
      </c>
      <c r="N56" s="95" t="s">
        <v>25</v>
      </c>
      <c r="O56" s="93"/>
      <c r="P56" s="93"/>
      <c r="Q56" s="93"/>
      <c r="R56" s="93"/>
      <c r="S56" s="93"/>
      <c r="T56" s="93" t="s">
        <v>46</v>
      </c>
      <c r="U56" s="95"/>
      <c r="V56" s="95"/>
      <c r="W56" s="95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46">
        <v>526.29999999999995</v>
      </c>
      <c r="AF56" s="46">
        <v>985</v>
      </c>
      <c r="AG56" s="46">
        <v>869.11</v>
      </c>
      <c r="AH56" s="46">
        <v>798.23</v>
      </c>
      <c r="AI56" s="46">
        <v>798.23</v>
      </c>
      <c r="AJ56" s="46">
        <f>SUM(AD56:AI56)</f>
        <v>4205.87</v>
      </c>
      <c r="AK56" s="20">
        <v>2020</v>
      </c>
    </row>
    <row r="57" spans="1:37" ht="51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3"/>
      <c r="P57" s="93"/>
      <c r="Q57" s="93"/>
      <c r="R57" s="93"/>
      <c r="S57" s="93"/>
      <c r="T57" s="93"/>
      <c r="U57" s="95"/>
      <c r="V57" s="95"/>
      <c r="W57" s="95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51" x14ac:dyDescent="0.2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3"/>
      <c r="P58" s="93"/>
      <c r="Q58" s="93"/>
      <c r="R58" s="93"/>
      <c r="S58" s="93"/>
      <c r="T58" s="93"/>
      <c r="U58" s="95"/>
      <c r="V58" s="95"/>
      <c r="W58" s="95"/>
      <c r="X58" s="57"/>
      <c r="Y58" s="57"/>
      <c r="Z58" s="57"/>
      <c r="AA58" s="57"/>
      <c r="AB58" s="59" t="s">
        <v>186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38.25" x14ac:dyDescent="0.25">
      <c r="A59" s="95" t="s">
        <v>25</v>
      </c>
      <c r="B59" s="95" t="s">
        <v>30</v>
      </c>
      <c r="C59" s="95" t="s">
        <v>29</v>
      </c>
      <c r="D59" s="95" t="s">
        <v>25</v>
      </c>
      <c r="E59" s="95" t="s">
        <v>31</v>
      </c>
      <c r="F59" s="95" t="s">
        <v>25</v>
      </c>
      <c r="G59" s="95" t="s">
        <v>28</v>
      </c>
      <c r="H59" s="95" t="s">
        <v>25</v>
      </c>
      <c r="I59" s="95" t="s">
        <v>26</v>
      </c>
      <c r="J59" s="95" t="s">
        <v>27</v>
      </c>
      <c r="K59" s="95" t="s">
        <v>25</v>
      </c>
      <c r="L59" s="95" t="s">
        <v>27</v>
      </c>
      <c r="M59" s="95" t="s">
        <v>25</v>
      </c>
      <c r="N59" s="95" t="s">
        <v>25</v>
      </c>
      <c r="O59" s="93"/>
      <c r="P59" s="93"/>
      <c r="Q59" s="93"/>
      <c r="R59" s="93"/>
      <c r="S59" s="93"/>
      <c r="T59" s="93" t="s">
        <v>59</v>
      </c>
      <c r="U59" s="95"/>
      <c r="V59" s="95"/>
      <c r="W59" s="95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63.75" x14ac:dyDescent="0.2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3"/>
      <c r="P60" s="93"/>
      <c r="Q60" s="93"/>
      <c r="R60" s="93"/>
      <c r="S60" s="93"/>
      <c r="T60" s="93"/>
      <c r="U60" s="95"/>
      <c r="V60" s="95"/>
      <c r="W60" s="95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40.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2">SUM(AF65,AF71)</f>
        <v>5952.4</v>
      </c>
      <c r="AG61" s="85">
        <f t="shared" si="2"/>
        <v>5935.57</v>
      </c>
      <c r="AH61" s="85">
        <f t="shared" si="2"/>
        <v>5218.43</v>
      </c>
      <c r="AI61" s="85">
        <f t="shared" si="2"/>
        <v>5218.43</v>
      </c>
      <c r="AJ61" s="85">
        <f>SUM(AD61:AI61)</f>
        <v>81677.429999999993</v>
      </c>
      <c r="AK61" s="86">
        <v>2020</v>
      </c>
    </row>
    <row r="62" spans="1:37" ht="42.75" customHeight="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3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38.25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3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38.25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3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38.25" x14ac:dyDescent="0.25">
      <c r="A65" s="95" t="s">
        <v>25</v>
      </c>
      <c r="B65" s="95" t="s">
        <v>30</v>
      </c>
      <c r="C65" s="95" t="s">
        <v>29</v>
      </c>
      <c r="D65" s="95" t="s">
        <v>25</v>
      </c>
      <c r="E65" s="95" t="s">
        <v>31</v>
      </c>
      <c r="F65" s="95" t="s">
        <v>25</v>
      </c>
      <c r="G65" s="95" t="s">
        <v>28</v>
      </c>
      <c r="H65" s="95" t="s">
        <v>25</v>
      </c>
      <c r="I65" s="95" t="s">
        <v>26</v>
      </c>
      <c r="J65" s="95" t="s">
        <v>27</v>
      </c>
      <c r="K65" s="95" t="s">
        <v>25</v>
      </c>
      <c r="L65" s="95" t="s">
        <v>28</v>
      </c>
      <c r="M65" s="95" t="s">
        <v>25</v>
      </c>
      <c r="N65" s="95" t="s">
        <v>25</v>
      </c>
      <c r="O65" s="93"/>
      <c r="P65" s="93"/>
      <c r="Q65" s="93"/>
      <c r="R65" s="93"/>
      <c r="S65" s="93"/>
      <c r="T65" s="93" t="s">
        <v>49</v>
      </c>
      <c r="U65" s="95"/>
      <c r="V65" s="95"/>
      <c r="W65" s="95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88">
        <v>5952.4</v>
      </c>
      <c r="AG65" s="46">
        <v>3935.57</v>
      </c>
      <c r="AH65" s="46">
        <v>3381.53</v>
      </c>
      <c r="AI65" s="46">
        <v>3381.53</v>
      </c>
      <c r="AJ65" s="46">
        <f>SUM(AD65:AI65)</f>
        <v>68873.53</v>
      </c>
      <c r="AK65" s="20">
        <v>2020</v>
      </c>
    </row>
    <row r="66" spans="1:38" ht="38.25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3"/>
      <c r="P66" s="93"/>
      <c r="Q66" s="93"/>
      <c r="R66" s="93"/>
      <c r="S66" s="93"/>
      <c r="T66" s="93"/>
      <c r="U66" s="95"/>
      <c r="V66" s="95"/>
      <c r="W66" s="95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</v>
      </c>
      <c r="AG66" s="45">
        <v>0.01</v>
      </c>
      <c r="AH66" s="45">
        <v>0.01</v>
      </c>
      <c r="AI66" s="45">
        <v>0.01</v>
      </c>
      <c r="AJ66" s="45">
        <f>SUM(AD66:AI66)</f>
        <v>0.04</v>
      </c>
      <c r="AK66" s="20">
        <v>2020</v>
      </c>
    </row>
    <row r="67" spans="1:38" ht="38.25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3"/>
      <c r="P67" s="93"/>
      <c r="Q67" s="93"/>
      <c r="R67" s="93"/>
      <c r="S67" s="93"/>
      <c r="T67" s="93"/>
      <c r="U67" s="95"/>
      <c r="V67" s="95"/>
      <c r="W67" s="95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3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3.75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3"/>
      <c r="P68" s="93"/>
      <c r="Q68" s="93"/>
      <c r="R68" s="93"/>
      <c r="S68" s="93"/>
      <c r="T68" s="93"/>
      <c r="U68" s="95"/>
      <c r="V68" s="95"/>
      <c r="W68" s="95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1" x14ac:dyDescent="0.2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3"/>
      <c r="P69" s="93"/>
      <c r="Q69" s="93"/>
      <c r="R69" s="93"/>
      <c r="S69" s="93"/>
      <c r="T69" s="93"/>
      <c r="U69" s="95"/>
      <c r="V69" s="95"/>
      <c r="W69" s="95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3"/>
      <c r="P70" s="93"/>
      <c r="Q70" s="93"/>
      <c r="R70" s="93"/>
      <c r="S70" s="93"/>
      <c r="T70" s="93"/>
      <c r="U70" s="95"/>
      <c r="V70" s="95"/>
      <c r="W70" s="95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3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51" x14ac:dyDescent="0.25">
      <c r="A71" s="95" t="s">
        <v>25</v>
      </c>
      <c r="B71" s="95" t="s">
        <v>30</v>
      </c>
      <c r="C71" s="95" t="s">
        <v>29</v>
      </c>
      <c r="D71" s="95" t="s">
        <v>25</v>
      </c>
      <c r="E71" s="95" t="s">
        <v>31</v>
      </c>
      <c r="F71" s="95" t="s">
        <v>25</v>
      </c>
      <c r="G71" s="95" t="s">
        <v>28</v>
      </c>
      <c r="H71" s="95" t="s">
        <v>25</v>
      </c>
      <c r="I71" s="95" t="s">
        <v>26</v>
      </c>
      <c r="J71" s="95" t="s">
        <v>27</v>
      </c>
      <c r="K71" s="95" t="s">
        <v>25</v>
      </c>
      <c r="L71" s="95" t="s">
        <v>28</v>
      </c>
      <c r="M71" s="95" t="s">
        <v>25</v>
      </c>
      <c r="N71" s="95" t="s">
        <v>25</v>
      </c>
      <c r="O71" s="93"/>
      <c r="P71" s="93"/>
      <c r="Q71" s="93"/>
      <c r="R71" s="93"/>
      <c r="S71" s="93"/>
      <c r="T71" s="93" t="s">
        <v>50</v>
      </c>
      <c r="U71" s="95"/>
      <c r="V71" s="95"/>
      <c r="W71" s="95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2000</v>
      </c>
      <c r="AH71" s="46">
        <v>1836.9</v>
      </c>
      <c r="AI71" s="46">
        <v>1836.9</v>
      </c>
      <c r="AJ71" s="46">
        <f>SUM(AD71:AI71)</f>
        <v>12803.9</v>
      </c>
      <c r="AK71" s="20">
        <v>2020</v>
      </c>
      <c r="AL71" s="18"/>
    </row>
    <row r="72" spans="1:38" ht="38.25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3"/>
      <c r="P72" s="93"/>
      <c r="Q72" s="93"/>
      <c r="R72" s="93"/>
      <c r="S72" s="93"/>
      <c r="T72" s="93"/>
      <c r="U72" s="95"/>
      <c r="V72" s="95"/>
      <c r="W72" s="95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38.25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3"/>
      <c r="P73" s="93"/>
      <c r="Q73" s="93"/>
      <c r="R73" s="93"/>
      <c r="S73" s="93"/>
      <c r="T73" s="93"/>
      <c r="U73" s="95"/>
      <c r="V73" s="95"/>
      <c r="W73" s="95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63.75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3"/>
      <c r="P74" s="93"/>
      <c r="Q74" s="93"/>
      <c r="R74" s="93"/>
      <c r="S74" s="93"/>
      <c r="T74" s="93"/>
      <c r="U74" s="95"/>
      <c r="V74" s="95"/>
      <c r="W74" s="95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63.75" x14ac:dyDescent="0.2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3"/>
      <c r="P75" s="93"/>
      <c r="Q75" s="93"/>
      <c r="R75" s="93"/>
      <c r="S75" s="93"/>
      <c r="T75" s="93"/>
      <c r="U75" s="95"/>
      <c r="V75" s="95"/>
      <c r="W75" s="95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57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3">AD77+AD104</f>
        <v>30734</v>
      </c>
      <c r="AE76" s="68">
        <f t="shared" si="3"/>
        <v>24508.5</v>
      </c>
      <c r="AF76" s="68">
        <f t="shared" si="3"/>
        <v>25636.799999999999</v>
      </c>
      <c r="AG76" s="68">
        <f t="shared" si="3"/>
        <v>23052.94</v>
      </c>
      <c r="AH76" s="68">
        <f t="shared" si="3"/>
        <v>23701.83</v>
      </c>
      <c r="AI76" s="68">
        <f t="shared" si="3"/>
        <v>3701.83</v>
      </c>
      <c r="AJ76" s="68">
        <f>SUM(AD76:AI76)-0.1</f>
        <v>131335.79999999999</v>
      </c>
      <c r="AK76" s="69">
        <v>2020</v>
      </c>
    </row>
    <row r="77" spans="1:38" ht="63.75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SUM(AD80,AD82,AD85,AD90,AD94,AD95,AD98,AD100,AD102)</f>
        <v>22180.3</v>
      </c>
      <c r="AE77" s="85">
        <f>SUM(AE80,AE82,AE85,AE90,AE94,AE95,AE98,AE100,AE102+AE83)</f>
        <v>18633</v>
      </c>
      <c r="AF77" s="85">
        <f>SUM(AF82,AF80,AF85,AF90,AF91,AF95,AF98,AF100,AF102)</f>
        <v>23187.200000000001</v>
      </c>
      <c r="AG77" s="85">
        <f>SUM(AG80,AG82,AG83,AG85,AG90,AG91,AG94,AG95,AG98,AG100,AG102)</f>
        <v>19200</v>
      </c>
      <c r="AH77" s="85">
        <f t="shared" ref="AH77:AI77" si="4">SUM(AH80,AH82,AH85,AH90,AH94,AH95,AH98,AH100,AH102)</f>
        <v>20000</v>
      </c>
      <c r="AI77" s="85">
        <f t="shared" si="4"/>
        <v>0</v>
      </c>
      <c r="AJ77" s="85">
        <f>SUM(AD77:AI77)</f>
        <v>103200.5</v>
      </c>
      <c r="AK77" s="86">
        <v>2019</v>
      </c>
    </row>
    <row r="78" spans="1:38" ht="38.25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3"/>
      <c r="P78" s="93"/>
      <c r="Q78" s="93"/>
      <c r="R78" s="93"/>
      <c r="S78" s="93"/>
      <c r="T78" s="93"/>
      <c r="U78" s="95"/>
      <c r="V78" s="95"/>
      <c r="W78" s="95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1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3"/>
      <c r="P79" s="93"/>
      <c r="Q79" s="93"/>
      <c r="R79" s="93"/>
      <c r="S79" s="93"/>
      <c r="T79" s="93"/>
      <c r="U79" s="95"/>
      <c r="V79" s="95"/>
      <c r="W79" s="95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89.25" x14ac:dyDescent="0.25">
      <c r="A80" s="95" t="s">
        <v>25</v>
      </c>
      <c r="B80" s="95" t="s">
        <v>25</v>
      </c>
      <c r="C80" s="95" t="s">
        <v>32</v>
      </c>
      <c r="D80" s="95" t="s">
        <v>25</v>
      </c>
      <c r="E80" s="95" t="s">
        <v>31</v>
      </c>
      <c r="F80" s="95" t="s">
        <v>25</v>
      </c>
      <c r="G80" s="95" t="s">
        <v>28</v>
      </c>
      <c r="H80" s="95" t="s">
        <v>25</v>
      </c>
      <c r="I80" s="95" t="s">
        <v>26</v>
      </c>
      <c r="J80" s="95" t="s">
        <v>28</v>
      </c>
      <c r="K80" s="95" t="s">
        <v>25</v>
      </c>
      <c r="L80" s="95" t="s">
        <v>27</v>
      </c>
      <c r="M80" s="95" t="s">
        <v>25</v>
      </c>
      <c r="N80" s="95" t="s">
        <v>27</v>
      </c>
      <c r="O80" s="93"/>
      <c r="P80" s="93"/>
      <c r="Q80" s="93"/>
      <c r="R80" s="93"/>
      <c r="S80" s="93"/>
      <c r="T80" s="93"/>
      <c r="U80" s="95"/>
      <c r="V80" s="95"/>
      <c r="W80" s="95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25.5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3"/>
      <c r="P81" s="93"/>
      <c r="Q81" s="93"/>
      <c r="R81" s="93"/>
      <c r="S81" s="93"/>
      <c r="T81" s="93"/>
      <c r="U81" s="95"/>
      <c r="V81" s="95"/>
      <c r="W81" s="95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14.75" x14ac:dyDescent="0.25">
      <c r="A82" s="95" t="s">
        <v>25</v>
      </c>
      <c r="B82" s="95" t="s">
        <v>25</v>
      </c>
      <c r="C82" s="95" t="s">
        <v>32</v>
      </c>
      <c r="D82" s="95" t="s">
        <v>25</v>
      </c>
      <c r="E82" s="95" t="s">
        <v>31</v>
      </c>
      <c r="F82" s="95" t="s">
        <v>25</v>
      </c>
      <c r="G82" s="95" t="s">
        <v>28</v>
      </c>
      <c r="H82" s="95" t="s">
        <v>25</v>
      </c>
      <c r="I82" s="95" t="s">
        <v>26</v>
      </c>
      <c r="J82" s="95" t="s">
        <v>28</v>
      </c>
      <c r="K82" s="95" t="s">
        <v>25</v>
      </c>
      <c r="L82" s="95" t="s">
        <v>27</v>
      </c>
      <c r="M82" s="95" t="s">
        <v>25</v>
      </c>
      <c r="N82" s="95" t="s">
        <v>25</v>
      </c>
      <c r="O82" s="93"/>
      <c r="P82" s="93"/>
      <c r="Q82" s="93"/>
      <c r="R82" s="93"/>
      <c r="S82" s="93"/>
      <c r="T82" s="93"/>
      <c r="U82" s="95"/>
      <c r="V82" s="95"/>
      <c r="W82" s="95"/>
      <c r="X82" s="57"/>
      <c r="Y82" s="57" t="s">
        <v>25</v>
      </c>
      <c r="Z82" s="57" t="s">
        <v>25</v>
      </c>
      <c r="AA82" s="57" t="s">
        <v>28</v>
      </c>
      <c r="AB82" s="59" t="s">
        <v>194</v>
      </c>
      <c r="AC82" s="9" t="s">
        <v>3</v>
      </c>
      <c r="AD82" s="46">
        <v>16591.099999999999</v>
      </c>
      <c r="AE82" s="46">
        <v>1123</v>
      </c>
      <c r="AF82" s="88">
        <v>7683.7</v>
      </c>
      <c r="AG82" s="46">
        <v>10000</v>
      </c>
      <c r="AH82" s="46">
        <v>10000</v>
      </c>
      <c r="AI82" s="46">
        <v>0</v>
      </c>
      <c r="AJ82" s="46">
        <f>SUM(AD82:AI82)</f>
        <v>45397.8</v>
      </c>
      <c r="AK82" s="20">
        <v>2019</v>
      </c>
    </row>
    <row r="83" spans="1:37" ht="114.75" x14ac:dyDescent="0.25">
      <c r="A83" s="95" t="s">
        <v>25</v>
      </c>
      <c r="B83" s="95" t="s">
        <v>25</v>
      </c>
      <c r="C83" s="95" t="s">
        <v>32</v>
      </c>
      <c r="D83" s="95" t="s">
        <v>25</v>
      </c>
      <c r="E83" s="95" t="s">
        <v>31</v>
      </c>
      <c r="F83" s="95" t="s">
        <v>25</v>
      </c>
      <c r="G83" s="95" t="s">
        <v>28</v>
      </c>
      <c r="H83" s="95" t="s">
        <v>25</v>
      </c>
      <c r="I83" s="95" t="s">
        <v>26</v>
      </c>
      <c r="J83" s="95" t="s">
        <v>28</v>
      </c>
      <c r="K83" s="95" t="s">
        <v>25</v>
      </c>
      <c r="L83" s="95" t="s">
        <v>27</v>
      </c>
      <c r="M83" s="95" t="s">
        <v>27</v>
      </c>
      <c r="N83" s="95" t="s">
        <v>25</v>
      </c>
      <c r="O83" s="93"/>
      <c r="P83" s="93"/>
      <c r="Q83" s="93"/>
      <c r="R83" s="93"/>
      <c r="S83" s="93"/>
      <c r="T83" s="93"/>
      <c r="U83" s="95"/>
      <c r="V83" s="95"/>
      <c r="W83" s="95"/>
      <c r="X83" s="57"/>
      <c r="Y83" s="57" t="s">
        <v>27</v>
      </c>
      <c r="Z83" s="57" t="s">
        <v>28</v>
      </c>
      <c r="AA83" s="57" t="s">
        <v>193</v>
      </c>
      <c r="AB83" s="59" t="s">
        <v>195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76.5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3"/>
      <c r="P84" s="93"/>
      <c r="Q84" s="93"/>
      <c r="R84" s="93"/>
      <c r="S84" s="93"/>
      <c r="T84" s="93"/>
      <c r="U84" s="95"/>
      <c r="V84" s="95"/>
      <c r="W84" s="95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295</v>
      </c>
      <c r="AH84" s="20">
        <v>295</v>
      </c>
      <c r="AI84" s="20">
        <v>0</v>
      </c>
      <c r="AJ84" s="20">
        <f>SUM(AD84:AI84)</f>
        <v>1287</v>
      </c>
      <c r="AK84" s="20">
        <v>2019</v>
      </c>
    </row>
    <row r="85" spans="1:37" ht="25.5" x14ac:dyDescent="0.25">
      <c r="A85" s="95" t="s">
        <v>25</v>
      </c>
      <c r="B85" s="95" t="s">
        <v>25</v>
      </c>
      <c r="C85" s="95" t="s">
        <v>32</v>
      </c>
      <c r="D85" s="95" t="s">
        <v>25</v>
      </c>
      <c r="E85" s="95" t="s">
        <v>31</v>
      </c>
      <c r="F85" s="95" t="s">
        <v>25</v>
      </c>
      <c r="G85" s="95" t="s">
        <v>28</v>
      </c>
      <c r="H85" s="95" t="s">
        <v>25</v>
      </c>
      <c r="I85" s="95" t="s">
        <v>26</v>
      </c>
      <c r="J85" s="95" t="s">
        <v>28</v>
      </c>
      <c r="K85" s="95" t="s">
        <v>25</v>
      </c>
      <c r="L85" s="95" t="s">
        <v>27</v>
      </c>
      <c r="M85" s="95" t="s">
        <v>25</v>
      </c>
      <c r="N85" s="95" t="s">
        <v>25</v>
      </c>
      <c r="O85" s="93"/>
      <c r="P85" s="93"/>
      <c r="Q85" s="93"/>
      <c r="R85" s="93"/>
      <c r="S85" s="93"/>
      <c r="T85" s="93"/>
      <c r="U85" s="95"/>
      <c r="V85" s="95"/>
      <c r="W85" s="95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3"/>
      <c r="P86" s="93"/>
      <c r="Q86" s="93"/>
      <c r="R86" s="93"/>
      <c r="S86" s="93"/>
      <c r="T86" s="93"/>
      <c r="U86" s="95"/>
      <c r="V86" s="95"/>
      <c r="W86" s="95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38.25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3"/>
      <c r="P87" s="93"/>
      <c r="Q87" s="93"/>
      <c r="R87" s="93"/>
      <c r="S87" s="93"/>
      <c r="T87" s="93"/>
      <c r="U87" s="95"/>
      <c r="V87" s="95"/>
      <c r="W87" s="95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51" hidden="1" x14ac:dyDescent="0.25">
      <c r="A88" s="95" t="s">
        <v>25</v>
      </c>
      <c r="B88" s="95" t="s">
        <v>25</v>
      </c>
      <c r="C88" s="95" t="s">
        <v>32</v>
      </c>
      <c r="D88" s="95" t="s">
        <v>25</v>
      </c>
      <c r="E88" s="95" t="s">
        <v>31</v>
      </c>
      <c r="F88" s="95" t="s">
        <v>25</v>
      </c>
      <c r="G88" s="95" t="s">
        <v>28</v>
      </c>
      <c r="H88" s="95" t="s">
        <v>25</v>
      </c>
      <c r="I88" s="95" t="s">
        <v>26</v>
      </c>
      <c r="J88" s="95" t="s">
        <v>28</v>
      </c>
      <c r="K88" s="95" t="s">
        <v>25</v>
      </c>
      <c r="L88" s="95" t="s">
        <v>27</v>
      </c>
      <c r="M88" s="95" t="s">
        <v>25</v>
      </c>
      <c r="N88" s="95" t="s">
        <v>26</v>
      </c>
      <c r="O88" s="93"/>
      <c r="P88" s="93"/>
      <c r="Q88" s="93"/>
      <c r="R88" s="93"/>
      <c r="S88" s="93"/>
      <c r="T88" s="93"/>
      <c r="U88" s="95"/>
      <c r="V88" s="95"/>
      <c r="W88" s="95"/>
      <c r="X88" s="57"/>
      <c r="Y88" s="57"/>
      <c r="Z88" s="57"/>
      <c r="AA88" s="57"/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2016</v>
      </c>
    </row>
    <row r="89" spans="1:37" ht="51" hidden="1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3"/>
      <c r="P89" s="93"/>
      <c r="Q89" s="93"/>
      <c r="R89" s="93"/>
      <c r="S89" s="93"/>
      <c r="T89" s="93"/>
      <c r="U89" s="95"/>
      <c r="V89" s="95"/>
      <c r="W89" s="95"/>
      <c r="X89" s="57"/>
      <c r="Y89" s="57"/>
      <c r="Z89" s="57"/>
      <c r="AA89" s="57"/>
      <c r="AB89" s="59" t="s">
        <v>122</v>
      </c>
      <c r="AC89" s="9" t="s">
        <v>60</v>
      </c>
      <c r="AD89" s="20">
        <v>0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2016</v>
      </c>
    </row>
    <row r="90" spans="1:37" ht="38.25" x14ac:dyDescent="0.25">
      <c r="A90" s="95" t="s">
        <v>25</v>
      </c>
      <c r="B90" s="95" t="s">
        <v>25</v>
      </c>
      <c r="C90" s="95" t="s">
        <v>32</v>
      </c>
      <c r="D90" s="95" t="s">
        <v>25</v>
      </c>
      <c r="E90" s="95" t="s">
        <v>31</v>
      </c>
      <c r="F90" s="95" t="s">
        <v>25</v>
      </c>
      <c r="G90" s="95" t="s">
        <v>28</v>
      </c>
      <c r="H90" s="95" t="s">
        <v>25</v>
      </c>
      <c r="I90" s="95" t="s">
        <v>26</v>
      </c>
      <c r="J90" s="95" t="s">
        <v>28</v>
      </c>
      <c r="K90" s="95" t="s">
        <v>25</v>
      </c>
      <c r="L90" s="95" t="s">
        <v>27</v>
      </c>
      <c r="M90" s="95" t="s">
        <v>25</v>
      </c>
      <c r="N90" s="95" t="s">
        <v>32</v>
      </c>
      <c r="O90" s="93"/>
      <c r="P90" s="93"/>
      <c r="Q90" s="93"/>
      <c r="R90" s="93"/>
      <c r="S90" s="93"/>
      <c r="T90" s="93"/>
      <c r="U90" s="95"/>
      <c r="V90" s="95"/>
      <c r="W90" s="95"/>
      <c r="X90" s="57"/>
      <c r="Y90" s="57"/>
      <c r="Z90" s="57"/>
      <c r="AA90" s="57"/>
      <c r="AB90" s="59" t="s">
        <v>179</v>
      </c>
      <c r="AC90" s="9" t="s">
        <v>3</v>
      </c>
      <c r="AD90" s="19">
        <v>427</v>
      </c>
      <c r="AE90" s="19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427</v>
      </c>
      <c r="AK90" s="20">
        <v>2015</v>
      </c>
    </row>
    <row r="91" spans="1:37" ht="25.5" x14ac:dyDescent="0.25">
      <c r="A91" s="95" t="s">
        <v>25</v>
      </c>
      <c r="B91" s="95" t="s">
        <v>25</v>
      </c>
      <c r="C91" s="95" t="s">
        <v>32</v>
      </c>
      <c r="D91" s="95" t="s">
        <v>25</v>
      </c>
      <c r="E91" s="95" t="s">
        <v>31</v>
      </c>
      <c r="F91" s="95" t="s">
        <v>25</v>
      </c>
      <c r="G91" s="95" t="s">
        <v>28</v>
      </c>
      <c r="H91" s="95" t="s">
        <v>25</v>
      </c>
      <c r="I91" s="95" t="s">
        <v>26</v>
      </c>
      <c r="J91" s="95" t="s">
        <v>28</v>
      </c>
      <c r="K91" s="95" t="s">
        <v>25</v>
      </c>
      <c r="L91" s="95" t="s">
        <v>27</v>
      </c>
      <c r="M91" s="95" t="s">
        <v>25</v>
      </c>
      <c r="N91" s="95" t="s">
        <v>25</v>
      </c>
      <c r="O91" s="93"/>
      <c r="P91" s="93"/>
      <c r="Q91" s="93"/>
      <c r="R91" s="93"/>
      <c r="S91" s="93"/>
      <c r="T91" s="93"/>
      <c r="U91" s="95"/>
      <c r="V91" s="95"/>
      <c r="W91" s="95"/>
      <c r="X91" s="57"/>
      <c r="Y91" s="57" t="s">
        <v>25</v>
      </c>
      <c r="Z91" s="57" t="s">
        <v>25</v>
      </c>
      <c r="AA91" s="57" t="s">
        <v>26</v>
      </c>
      <c r="AB91" s="59" t="s">
        <v>196</v>
      </c>
      <c r="AC91" s="9" t="s">
        <v>3</v>
      </c>
      <c r="AD91" s="19">
        <v>0</v>
      </c>
      <c r="AE91" s="19">
        <v>0</v>
      </c>
      <c r="AF91" s="88">
        <v>474.9</v>
      </c>
      <c r="AG91" s="46">
        <v>6000</v>
      </c>
      <c r="AH91" s="46">
        <v>0</v>
      </c>
      <c r="AI91" s="46">
        <v>0</v>
      </c>
      <c r="AJ91" s="46">
        <f>SUM(AD91:AI91)</f>
        <v>6474.9</v>
      </c>
      <c r="AK91" s="20">
        <v>2019</v>
      </c>
    </row>
    <row r="92" spans="1:37" ht="38.25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3"/>
      <c r="P92" s="93"/>
      <c r="Q92" s="93"/>
      <c r="R92" s="93"/>
      <c r="S92" s="93"/>
      <c r="T92" s="93"/>
      <c r="U92" s="95"/>
      <c r="V92" s="95"/>
      <c r="W92" s="95"/>
      <c r="X92" s="57"/>
      <c r="Y92" s="57"/>
      <c r="Z92" s="57"/>
      <c r="AA92" s="57"/>
      <c r="AB92" s="59" t="s">
        <v>123</v>
      </c>
      <c r="AC92" s="9" t="s">
        <v>2</v>
      </c>
      <c r="AD92" s="20">
        <v>1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2015</v>
      </c>
    </row>
    <row r="93" spans="1:37" ht="25.5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3"/>
      <c r="P93" s="93"/>
      <c r="Q93" s="93"/>
      <c r="R93" s="93"/>
      <c r="S93" s="93"/>
      <c r="T93" s="93"/>
      <c r="U93" s="95"/>
      <c r="V93" s="95"/>
      <c r="W93" s="95"/>
      <c r="X93" s="57"/>
      <c r="Y93" s="57"/>
      <c r="Z93" s="57"/>
      <c r="AA93" s="57"/>
      <c r="AB93" s="59" t="s">
        <v>180</v>
      </c>
      <c r="AC93" s="9" t="s">
        <v>2</v>
      </c>
      <c r="AD93" s="20">
        <v>0</v>
      </c>
      <c r="AE93" s="20">
        <v>0</v>
      </c>
      <c r="AF93" s="20">
        <v>0</v>
      </c>
      <c r="AG93" s="20">
        <v>1</v>
      </c>
      <c r="AH93" s="20">
        <v>1</v>
      </c>
      <c r="AI93" s="20">
        <v>1</v>
      </c>
      <c r="AJ93" s="20">
        <v>1</v>
      </c>
      <c r="AK93" s="20">
        <v>2018</v>
      </c>
    </row>
    <row r="94" spans="1:37" ht="96" customHeight="1" x14ac:dyDescent="0.25">
      <c r="A94" s="95" t="s">
        <v>25</v>
      </c>
      <c r="B94" s="95" t="s">
        <v>25</v>
      </c>
      <c r="C94" s="95" t="s">
        <v>32</v>
      </c>
      <c r="D94" s="95" t="s">
        <v>25</v>
      </c>
      <c r="E94" s="95" t="s">
        <v>31</v>
      </c>
      <c r="F94" s="95" t="s">
        <v>25</v>
      </c>
      <c r="G94" s="95" t="s">
        <v>28</v>
      </c>
      <c r="H94" s="95" t="s">
        <v>25</v>
      </c>
      <c r="I94" s="95" t="s">
        <v>26</v>
      </c>
      <c r="J94" s="95" t="s">
        <v>28</v>
      </c>
      <c r="K94" s="95" t="s">
        <v>25</v>
      </c>
      <c r="L94" s="95" t="s">
        <v>27</v>
      </c>
      <c r="M94" s="95" t="s">
        <v>25</v>
      </c>
      <c r="N94" s="95" t="s">
        <v>25</v>
      </c>
      <c r="O94" s="93"/>
      <c r="P94" s="93"/>
      <c r="Q94" s="93"/>
      <c r="R94" s="93"/>
      <c r="S94" s="93"/>
      <c r="T94" s="93"/>
      <c r="U94" s="95"/>
      <c r="V94" s="95"/>
      <c r="W94" s="95"/>
      <c r="X94" s="57"/>
      <c r="Y94" s="57" t="s">
        <v>25</v>
      </c>
      <c r="Z94" s="57" t="s">
        <v>25</v>
      </c>
      <c r="AA94" s="57" t="s">
        <v>68</v>
      </c>
      <c r="AB94" s="59" t="s">
        <v>124</v>
      </c>
      <c r="AC94" s="9" t="s">
        <v>3</v>
      </c>
      <c r="AD94" s="46">
        <v>0</v>
      </c>
      <c r="AE94" s="46">
        <v>7628.4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7628.4</v>
      </c>
      <c r="AK94" s="20">
        <v>2016</v>
      </c>
    </row>
    <row r="95" spans="1:37" ht="102.75" customHeight="1" x14ac:dyDescent="0.25">
      <c r="A95" s="95" t="s">
        <v>25</v>
      </c>
      <c r="B95" s="95" t="s">
        <v>30</v>
      </c>
      <c r="C95" s="95" t="s">
        <v>29</v>
      </c>
      <c r="D95" s="95" t="s">
        <v>25</v>
      </c>
      <c r="E95" s="95" t="s">
        <v>31</v>
      </c>
      <c r="F95" s="95" t="s">
        <v>25</v>
      </c>
      <c r="G95" s="95" t="s">
        <v>28</v>
      </c>
      <c r="H95" s="95" t="s">
        <v>25</v>
      </c>
      <c r="I95" s="95" t="s">
        <v>26</v>
      </c>
      <c r="J95" s="95" t="s">
        <v>28</v>
      </c>
      <c r="K95" s="95" t="s">
        <v>25</v>
      </c>
      <c r="L95" s="95" t="s">
        <v>27</v>
      </c>
      <c r="M95" s="95" t="s">
        <v>25</v>
      </c>
      <c r="N95" s="95" t="s">
        <v>68</v>
      </c>
      <c r="O95" s="93"/>
      <c r="P95" s="93"/>
      <c r="Q95" s="93"/>
      <c r="R95" s="93"/>
      <c r="S95" s="93"/>
      <c r="T95" s="93"/>
      <c r="U95" s="95"/>
      <c r="V95" s="95"/>
      <c r="W95" s="95"/>
      <c r="X95" s="57"/>
      <c r="Y95" s="57"/>
      <c r="Z95" s="57"/>
      <c r="AA95" s="57"/>
      <c r="AB95" s="59" t="s">
        <v>166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2015</v>
      </c>
    </row>
    <row r="96" spans="1:37" ht="38.25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3"/>
      <c r="P96" s="93"/>
      <c r="Q96" s="93"/>
      <c r="R96" s="93"/>
      <c r="S96" s="93"/>
      <c r="T96" s="93"/>
      <c r="U96" s="95"/>
      <c r="V96" s="95"/>
      <c r="W96" s="95"/>
      <c r="X96" s="57"/>
      <c r="Y96" s="57"/>
      <c r="Z96" s="57"/>
      <c r="AA96" s="57"/>
      <c r="AB96" s="59" t="s">
        <v>123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38.25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3"/>
      <c r="P97" s="93"/>
      <c r="Q97" s="93"/>
      <c r="R97" s="93"/>
      <c r="S97" s="93"/>
      <c r="T97" s="93"/>
      <c r="U97" s="95"/>
      <c r="V97" s="95"/>
      <c r="W97" s="95"/>
      <c r="X97" s="57"/>
      <c r="Y97" s="57"/>
      <c r="Z97" s="57"/>
      <c r="AA97" s="57"/>
      <c r="AB97" s="59" t="s">
        <v>125</v>
      </c>
      <c r="AC97" s="9" t="s">
        <v>2</v>
      </c>
      <c r="AD97" s="20">
        <v>0</v>
      </c>
      <c r="AE97" s="20">
        <v>1</v>
      </c>
      <c r="AF97" s="20">
        <v>0</v>
      </c>
      <c r="AG97" s="20">
        <v>0</v>
      </c>
      <c r="AH97" s="20">
        <v>0</v>
      </c>
      <c r="AI97" s="20">
        <v>0</v>
      </c>
      <c r="AJ97" s="20">
        <v>1</v>
      </c>
      <c r="AK97" s="20">
        <v>2016</v>
      </c>
    </row>
    <row r="98" spans="1:37" ht="51" x14ac:dyDescent="0.25">
      <c r="A98" s="95" t="s">
        <v>25</v>
      </c>
      <c r="B98" s="95" t="s">
        <v>30</v>
      </c>
      <c r="C98" s="95" t="s">
        <v>29</v>
      </c>
      <c r="D98" s="95" t="s">
        <v>25</v>
      </c>
      <c r="E98" s="95" t="s">
        <v>31</v>
      </c>
      <c r="F98" s="95" t="s">
        <v>25</v>
      </c>
      <c r="G98" s="95" t="s">
        <v>28</v>
      </c>
      <c r="H98" s="95" t="s">
        <v>25</v>
      </c>
      <c r="I98" s="95" t="s">
        <v>26</v>
      </c>
      <c r="J98" s="95" t="s">
        <v>28</v>
      </c>
      <c r="K98" s="95" t="s">
        <v>25</v>
      </c>
      <c r="L98" s="95" t="s">
        <v>27</v>
      </c>
      <c r="M98" s="95" t="s">
        <v>25</v>
      </c>
      <c r="N98" s="95" t="s">
        <v>25</v>
      </c>
      <c r="O98" s="93"/>
      <c r="P98" s="93"/>
      <c r="Q98" s="93"/>
      <c r="R98" s="93"/>
      <c r="S98" s="93"/>
      <c r="T98" s="93"/>
      <c r="U98" s="95"/>
      <c r="V98" s="95"/>
      <c r="W98" s="95"/>
      <c r="X98" s="57"/>
      <c r="Y98" s="57" t="s">
        <v>25</v>
      </c>
      <c r="Z98" s="57" t="s">
        <v>25</v>
      </c>
      <c r="AA98" s="57" t="s">
        <v>192</v>
      </c>
      <c r="AB98" s="59" t="s">
        <v>197</v>
      </c>
      <c r="AC98" s="9" t="s">
        <v>3</v>
      </c>
      <c r="AD98" s="46">
        <v>0</v>
      </c>
      <c r="AE98" s="46">
        <v>0</v>
      </c>
      <c r="AF98" s="46">
        <v>15028.6</v>
      </c>
      <c r="AG98" s="46">
        <v>0</v>
      </c>
      <c r="AH98" s="46">
        <v>0</v>
      </c>
      <c r="AI98" s="46">
        <v>0</v>
      </c>
      <c r="AJ98" s="46">
        <f>SUM(AD98:AI98)</f>
        <v>15028.6</v>
      </c>
      <c r="AK98" s="20">
        <v>2017</v>
      </c>
    </row>
    <row r="99" spans="1:37" ht="51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3"/>
      <c r="P99" s="93"/>
      <c r="Q99" s="93"/>
      <c r="R99" s="93"/>
      <c r="S99" s="93"/>
      <c r="T99" s="93"/>
      <c r="U99" s="95"/>
      <c r="V99" s="95"/>
      <c r="W99" s="95"/>
      <c r="X99" s="57"/>
      <c r="Y99" s="57"/>
      <c r="Z99" s="57"/>
      <c r="AA99" s="57"/>
      <c r="AB99" s="59" t="s">
        <v>172</v>
      </c>
      <c r="AC99" s="9" t="s">
        <v>2</v>
      </c>
      <c r="AD99" s="20">
        <v>0</v>
      </c>
      <c r="AE99" s="20">
        <v>0</v>
      </c>
      <c r="AF99" s="20">
        <v>1</v>
      </c>
      <c r="AG99" s="20">
        <v>0</v>
      </c>
      <c r="AH99" s="20">
        <v>0</v>
      </c>
      <c r="AI99" s="20">
        <v>0</v>
      </c>
      <c r="AJ99" s="20">
        <v>1</v>
      </c>
      <c r="AK99" s="20">
        <v>2017</v>
      </c>
    </row>
    <row r="100" spans="1:37" ht="63.75" x14ac:dyDescent="0.25">
      <c r="A100" s="95" t="s">
        <v>25</v>
      </c>
      <c r="B100" s="95" t="s">
        <v>30</v>
      </c>
      <c r="C100" s="95" t="s">
        <v>29</v>
      </c>
      <c r="D100" s="95" t="s">
        <v>25</v>
      </c>
      <c r="E100" s="95" t="s">
        <v>31</v>
      </c>
      <c r="F100" s="95" t="s">
        <v>25</v>
      </c>
      <c r="G100" s="95" t="s">
        <v>28</v>
      </c>
      <c r="H100" s="95" t="s">
        <v>25</v>
      </c>
      <c r="I100" s="95" t="s">
        <v>26</v>
      </c>
      <c r="J100" s="95" t="s">
        <v>28</v>
      </c>
      <c r="K100" s="95" t="s">
        <v>25</v>
      </c>
      <c r="L100" s="95" t="s">
        <v>27</v>
      </c>
      <c r="M100" s="95" t="s">
        <v>25</v>
      </c>
      <c r="N100" s="95" t="s">
        <v>25</v>
      </c>
      <c r="O100" s="93"/>
      <c r="P100" s="93"/>
      <c r="Q100" s="93"/>
      <c r="R100" s="93"/>
      <c r="S100" s="93"/>
      <c r="T100" s="93"/>
      <c r="U100" s="95"/>
      <c r="V100" s="95"/>
      <c r="W100" s="95"/>
      <c r="X100" s="57"/>
      <c r="Y100" s="57" t="s">
        <v>25</v>
      </c>
      <c r="Z100" s="57" t="s">
        <v>27</v>
      </c>
      <c r="AA100" s="57" t="s">
        <v>25</v>
      </c>
      <c r="AB100" s="59" t="s">
        <v>173</v>
      </c>
      <c r="AC100" s="9" t="s">
        <v>3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f>SUM(AD100:AI100)</f>
        <v>0</v>
      </c>
      <c r="AK100" s="20">
        <v>2017</v>
      </c>
    </row>
    <row r="101" spans="1:37" ht="50.25" customHeight="1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3"/>
      <c r="P101" s="93"/>
      <c r="Q101" s="93"/>
      <c r="R101" s="93"/>
      <c r="S101" s="93"/>
      <c r="T101" s="93"/>
      <c r="U101" s="95"/>
      <c r="V101" s="95"/>
      <c r="W101" s="95"/>
      <c r="X101" s="57"/>
      <c r="Y101" s="57"/>
      <c r="Z101" s="57"/>
      <c r="AA101" s="57"/>
      <c r="AB101" s="59" t="s">
        <v>174</v>
      </c>
      <c r="AC101" s="9" t="s">
        <v>2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2017</v>
      </c>
    </row>
    <row r="102" spans="1:37" ht="76.5" x14ac:dyDescent="0.25">
      <c r="A102" s="95" t="s">
        <v>25</v>
      </c>
      <c r="B102" s="95" t="s">
        <v>25</v>
      </c>
      <c r="C102" s="95" t="s">
        <v>32</v>
      </c>
      <c r="D102" s="95" t="s">
        <v>25</v>
      </c>
      <c r="E102" s="95" t="s">
        <v>31</v>
      </c>
      <c r="F102" s="95" t="s">
        <v>25</v>
      </c>
      <c r="G102" s="95" t="s">
        <v>28</v>
      </c>
      <c r="H102" s="95" t="s">
        <v>25</v>
      </c>
      <c r="I102" s="95" t="s">
        <v>26</v>
      </c>
      <c r="J102" s="95" t="s">
        <v>28</v>
      </c>
      <c r="K102" s="95" t="s">
        <v>25</v>
      </c>
      <c r="L102" s="95" t="s">
        <v>27</v>
      </c>
      <c r="M102" s="95" t="s">
        <v>25</v>
      </c>
      <c r="N102" s="95" t="s">
        <v>25</v>
      </c>
      <c r="O102" s="93"/>
      <c r="P102" s="93"/>
      <c r="Q102" s="93"/>
      <c r="R102" s="93"/>
      <c r="S102" s="93"/>
      <c r="T102" s="93"/>
      <c r="U102" s="95"/>
      <c r="V102" s="95"/>
      <c r="W102" s="95"/>
      <c r="X102" s="57"/>
      <c r="Y102" s="57" t="s">
        <v>25</v>
      </c>
      <c r="Z102" s="57" t="s">
        <v>27</v>
      </c>
      <c r="AA102" s="57" t="s">
        <v>27</v>
      </c>
      <c r="AB102" s="59" t="s">
        <v>175</v>
      </c>
      <c r="AC102" s="9" t="s">
        <v>3</v>
      </c>
      <c r="AD102" s="46">
        <v>0</v>
      </c>
      <c r="AE102" s="46">
        <v>0</v>
      </c>
      <c r="AF102" s="46">
        <v>0</v>
      </c>
      <c r="AG102" s="46">
        <v>3200</v>
      </c>
      <c r="AH102" s="46">
        <v>10000</v>
      </c>
      <c r="AI102" s="46">
        <v>0</v>
      </c>
      <c r="AJ102" s="46">
        <f>SUM(AD102:AI102)</f>
        <v>13200</v>
      </c>
      <c r="AK102" s="20">
        <v>2019</v>
      </c>
    </row>
    <row r="103" spans="1:37" ht="50.25" customHeight="1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3"/>
      <c r="P103" s="93"/>
      <c r="Q103" s="93"/>
      <c r="R103" s="93"/>
      <c r="S103" s="93"/>
      <c r="T103" s="93"/>
      <c r="U103" s="95"/>
      <c r="V103" s="95"/>
      <c r="W103" s="95"/>
      <c r="X103" s="57"/>
      <c r="Y103" s="57"/>
      <c r="Z103" s="57"/>
      <c r="AA103" s="57"/>
      <c r="AB103" s="59" t="s">
        <v>181</v>
      </c>
      <c r="AC103" s="9" t="s">
        <v>2</v>
      </c>
      <c r="AD103" s="20">
        <v>0</v>
      </c>
      <c r="AE103" s="20">
        <v>0</v>
      </c>
      <c r="AF103" s="20">
        <v>0</v>
      </c>
      <c r="AG103" s="20">
        <v>0</v>
      </c>
      <c r="AH103" s="20">
        <v>1</v>
      </c>
      <c r="AI103" s="20">
        <v>0</v>
      </c>
      <c r="AJ103" s="20">
        <v>1</v>
      </c>
      <c r="AK103" s="20">
        <v>2019</v>
      </c>
    </row>
    <row r="104" spans="1:37" ht="70.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  <c r="P104" s="81"/>
      <c r="Q104" s="81"/>
      <c r="R104" s="81"/>
      <c r="S104" s="81" t="s">
        <v>53</v>
      </c>
      <c r="T104" s="81"/>
      <c r="U104" s="80"/>
      <c r="V104" s="80"/>
      <c r="W104" s="80"/>
      <c r="X104" s="82"/>
      <c r="Y104" s="82"/>
      <c r="Z104" s="82"/>
      <c r="AA104" s="82"/>
      <c r="AB104" s="83" t="s">
        <v>126</v>
      </c>
      <c r="AC104" s="84" t="s">
        <v>3</v>
      </c>
      <c r="AD104" s="85">
        <f>SUM(AD106,AD109,AD112,AD114)</f>
        <v>8553.7000000000007</v>
      </c>
      <c r="AE104" s="85">
        <f>SUM(AE106,AE109,AE112,AE114)</f>
        <v>5875.5</v>
      </c>
      <c r="AF104" s="85">
        <f>SUM(AF106,AF109,AF112,AF110,AF107,AF114)</f>
        <v>2449.6</v>
      </c>
      <c r="AG104" s="85">
        <f>SUM(AG106,AG109,AG112,AG110,AG107,AG114)</f>
        <v>3852.94</v>
      </c>
      <c r="AH104" s="85">
        <f t="shared" ref="AH104:AI104" si="5">SUM(AH106,AH109,AH112,AH110,AH107,AH114)</f>
        <v>3701.83</v>
      </c>
      <c r="AI104" s="85">
        <f t="shared" si="5"/>
        <v>3701.83</v>
      </c>
      <c r="AJ104" s="85">
        <f>SUM(AD104:AI104)-0.1</f>
        <v>28135.300000000003</v>
      </c>
      <c r="AK104" s="86">
        <v>2020</v>
      </c>
    </row>
    <row r="105" spans="1:37" ht="5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3"/>
      <c r="P105" s="93"/>
      <c r="Q105" s="93"/>
      <c r="R105" s="93"/>
      <c r="S105" s="93"/>
      <c r="T105" s="93"/>
      <c r="U105" s="95"/>
      <c r="V105" s="95"/>
      <c r="W105" s="95"/>
      <c r="X105" s="57"/>
      <c r="Y105" s="57"/>
      <c r="Z105" s="57"/>
      <c r="AA105" s="57"/>
      <c r="AB105" s="59" t="s">
        <v>127</v>
      </c>
      <c r="AC105" s="9" t="s">
        <v>2</v>
      </c>
      <c r="AD105" s="20">
        <v>15</v>
      </c>
      <c r="AE105" s="20">
        <v>15</v>
      </c>
      <c r="AF105" s="20">
        <v>15</v>
      </c>
      <c r="AG105" s="20">
        <v>15</v>
      </c>
      <c r="AH105" s="20">
        <v>15</v>
      </c>
      <c r="AI105" s="20">
        <v>15</v>
      </c>
      <c r="AJ105" s="20">
        <v>15</v>
      </c>
      <c r="AK105" s="20">
        <v>2020</v>
      </c>
    </row>
    <row r="106" spans="1:37" ht="76.5" x14ac:dyDescent="0.25">
      <c r="A106" s="95" t="s">
        <v>25</v>
      </c>
      <c r="B106" s="95" t="s">
        <v>30</v>
      </c>
      <c r="C106" s="95" t="s">
        <v>29</v>
      </c>
      <c r="D106" s="95" t="s">
        <v>25</v>
      </c>
      <c r="E106" s="95" t="s">
        <v>31</v>
      </c>
      <c r="F106" s="95" t="s">
        <v>25</v>
      </c>
      <c r="G106" s="95" t="s">
        <v>28</v>
      </c>
      <c r="H106" s="95" t="s">
        <v>25</v>
      </c>
      <c r="I106" s="95" t="s">
        <v>26</v>
      </c>
      <c r="J106" s="95" t="s">
        <v>28</v>
      </c>
      <c r="K106" s="95" t="s">
        <v>25</v>
      </c>
      <c r="L106" s="95" t="s">
        <v>28</v>
      </c>
      <c r="M106" s="95" t="s">
        <v>25</v>
      </c>
      <c r="N106" s="95" t="s">
        <v>25</v>
      </c>
      <c r="O106" s="93"/>
      <c r="P106" s="93"/>
      <c r="Q106" s="93"/>
      <c r="R106" s="93"/>
      <c r="S106" s="93"/>
      <c r="T106" s="93" t="s">
        <v>54</v>
      </c>
      <c r="U106" s="95"/>
      <c r="V106" s="95"/>
      <c r="W106" s="95"/>
      <c r="X106" s="57"/>
      <c r="Y106" s="57" t="s">
        <v>25</v>
      </c>
      <c r="Z106" s="57" t="s">
        <v>25</v>
      </c>
      <c r="AA106" s="57" t="s">
        <v>27</v>
      </c>
      <c r="AB106" s="59" t="s">
        <v>128</v>
      </c>
      <c r="AC106" s="9" t="s">
        <v>3</v>
      </c>
      <c r="AD106" s="46">
        <v>2891.7</v>
      </c>
      <c r="AE106" s="46">
        <v>940.8</v>
      </c>
      <c r="AF106" s="46">
        <v>0</v>
      </c>
      <c r="AG106" s="46">
        <v>0</v>
      </c>
      <c r="AH106" s="46">
        <v>0</v>
      </c>
      <c r="AI106" s="46">
        <v>0</v>
      </c>
      <c r="AJ106" s="46">
        <f>SUM(AD106:AI106)</f>
        <v>3832.5</v>
      </c>
      <c r="AK106" s="20">
        <v>2016</v>
      </c>
    </row>
    <row r="107" spans="1:37" ht="83.25" customHeight="1" x14ac:dyDescent="0.25">
      <c r="A107" s="95" t="s">
        <v>25</v>
      </c>
      <c r="B107" s="95" t="s">
        <v>30</v>
      </c>
      <c r="C107" s="95" t="s">
        <v>29</v>
      </c>
      <c r="D107" s="95" t="s">
        <v>25</v>
      </c>
      <c r="E107" s="95" t="s">
        <v>31</v>
      </c>
      <c r="F107" s="95" t="s">
        <v>25</v>
      </c>
      <c r="G107" s="95" t="s">
        <v>28</v>
      </c>
      <c r="H107" s="95" t="s">
        <v>25</v>
      </c>
      <c r="I107" s="95" t="s">
        <v>26</v>
      </c>
      <c r="J107" s="95" t="s">
        <v>28</v>
      </c>
      <c r="K107" s="95" t="s">
        <v>25</v>
      </c>
      <c r="L107" s="95" t="s">
        <v>28</v>
      </c>
      <c r="M107" s="95" t="s">
        <v>25</v>
      </c>
      <c r="N107" s="95" t="s">
        <v>25</v>
      </c>
      <c r="O107" s="93"/>
      <c r="P107" s="93"/>
      <c r="Q107" s="93"/>
      <c r="R107" s="93"/>
      <c r="S107" s="93"/>
      <c r="T107" s="93" t="s">
        <v>54</v>
      </c>
      <c r="U107" s="95"/>
      <c r="V107" s="95"/>
      <c r="W107" s="95"/>
      <c r="X107" s="57"/>
      <c r="Y107" s="57" t="s">
        <v>25</v>
      </c>
      <c r="Z107" s="57" t="s">
        <v>25</v>
      </c>
      <c r="AA107" s="57" t="s">
        <v>25</v>
      </c>
      <c r="AB107" s="59" t="s">
        <v>128</v>
      </c>
      <c r="AC107" s="9" t="s">
        <v>3</v>
      </c>
      <c r="AD107" s="46">
        <v>0</v>
      </c>
      <c r="AE107" s="46">
        <v>0</v>
      </c>
      <c r="AF107" s="88">
        <v>349.6</v>
      </c>
      <c r="AG107" s="46">
        <v>1764.7</v>
      </c>
      <c r="AH107" s="46">
        <v>1620.79</v>
      </c>
      <c r="AI107" s="46">
        <v>1620.79</v>
      </c>
      <c r="AJ107" s="46">
        <f>SUM(AD107:AI107)</f>
        <v>5355.88</v>
      </c>
      <c r="AK107" s="20">
        <v>2020</v>
      </c>
    </row>
    <row r="108" spans="1:37" ht="51" x14ac:dyDescent="0.2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3"/>
      <c r="P108" s="93"/>
      <c r="Q108" s="93"/>
      <c r="R108" s="93"/>
      <c r="S108" s="93"/>
      <c r="T108" s="93"/>
      <c r="U108" s="95"/>
      <c r="V108" s="95"/>
      <c r="W108" s="95"/>
      <c r="X108" s="57"/>
      <c r="Y108" s="57"/>
      <c r="Z108" s="57"/>
      <c r="AA108" s="57"/>
      <c r="AB108" s="59" t="s">
        <v>129</v>
      </c>
      <c r="AC108" s="9" t="s">
        <v>2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63.75" x14ac:dyDescent="0.25">
      <c r="A109" s="95" t="s">
        <v>25</v>
      </c>
      <c r="B109" s="95" t="s">
        <v>30</v>
      </c>
      <c r="C109" s="95" t="s">
        <v>29</v>
      </c>
      <c r="D109" s="95" t="s">
        <v>25</v>
      </c>
      <c r="E109" s="95" t="s">
        <v>31</v>
      </c>
      <c r="F109" s="95" t="s">
        <v>25</v>
      </c>
      <c r="G109" s="95" t="s">
        <v>28</v>
      </c>
      <c r="H109" s="95" t="s">
        <v>25</v>
      </c>
      <c r="I109" s="95" t="s">
        <v>26</v>
      </c>
      <c r="J109" s="95" t="s">
        <v>28</v>
      </c>
      <c r="K109" s="95" t="s">
        <v>25</v>
      </c>
      <c r="L109" s="95" t="s">
        <v>28</v>
      </c>
      <c r="M109" s="95" t="s">
        <v>25</v>
      </c>
      <c r="N109" s="95" t="s">
        <v>25</v>
      </c>
      <c r="O109" s="93"/>
      <c r="P109" s="93"/>
      <c r="Q109" s="93"/>
      <c r="R109" s="93"/>
      <c r="S109" s="93"/>
      <c r="T109" s="93" t="s">
        <v>15</v>
      </c>
      <c r="U109" s="95"/>
      <c r="V109" s="95"/>
      <c r="W109" s="95"/>
      <c r="X109" s="57"/>
      <c r="Y109" s="57" t="s">
        <v>25</v>
      </c>
      <c r="Z109" s="57" t="s">
        <v>25</v>
      </c>
      <c r="AA109" s="57" t="s">
        <v>28</v>
      </c>
      <c r="AB109" s="59" t="s">
        <v>130</v>
      </c>
      <c r="AC109" s="9" t="s">
        <v>3</v>
      </c>
      <c r="AD109" s="46">
        <v>810</v>
      </c>
      <c r="AE109" s="46">
        <v>199.7</v>
      </c>
      <c r="AF109" s="46">
        <v>0</v>
      </c>
      <c r="AG109" s="46">
        <v>0</v>
      </c>
      <c r="AH109" s="46">
        <v>0</v>
      </c>
      <c r="AI109" s="46">
        <v>0</v>
      </c>
      <c r="AJ109" s="19">
        <f>SUM(AD109:AI109)</f>
        <v>1009.7</v>
      </c>
      <c r="AK109" s="20">
        <v>2016</v>
      </c>
    </row>
    <row r="110" spans="1:37" ht="63.75" x14ac:dyDescent="0.25">
      <c r="A110" s="95" t="s">
        <v>25</v>
      </c>
      <c r="B110" s="95" t="s">
        <v>30</v>
      </c>
      <c r="C110" s="95" t="s">
        <v>29</v>
      </c>
      <c r="D110" s="95" t="s">
        <v>25</v>
      </c>
      <c r="E110" s="95" t="s">
        <v>31</v>
      </c>
      <c r="F110" s="95" t="s">
        <v>25</v>
      </c>
      <c r="G110" s="95" t="s">
        <v>28</v>
      </c>
      <c r="H110" s="95" t="s">
        <v>25</v>
      </c>
      <c r="I110" s="95" t="s">
        <v>26</v>
      </c>
      <c r="J110" s="95" t="s">
        <v>28</v>
      </c>
      <c r="K110" s="95" t="s">
        <v>25</v>
      </c>
      <c r="L110" s="95" t="s">
        <v>28</v>
      </c>
      <c r="M110" s="95" t="s">
        <v>25</v>
      </c>
      <c r="N110" s="95" t="s">
        <v>25</v>
      </c>
      <c r="O110" s="93"/>
      <c r="P110" s="93"/>
      <c r="Q110" s="93"/>
      <c r="R110" s="93"/>
      <c r="S110" s="93"/>
      <c r="T110" s="93" t="s">
        <v>15</v>
      </c>
      <c r="U110" s="95"/>
      <c r="V110" s="95"/>
      <c r="W110" s="95"/>
      <c r="X110" s="57"/>
      <c r="Y110" s="57" t="s">
        <v>25</v>
      </c>
      <c r="Z110" s="57" t="s">
        <v>25</v>
      </c>
      <c r="AA110" s="57" t="s">
        <v>25</v>
      </c>
      <c r="AB110" s="59" t="s">
        <v>130</v>
      </c>
      <c r="AC110" s="9" t="s">
        <v>3</v>
      </c>
      <c r="AD110" s="46">
        <v>0</v>
      </c>
      <c r="AE110" s="46">
        <v>0</v>
      </c>
      <c r="AF110" s="46">
        <v>100</v>
      </c>
      <c r="AG110" s="46">
        <v>88.24</v>
      </c>
      <c r="AH110" s="46">
        <v>81.040000000000006</v>
      </c>
      <c r="AI110" s="46">
        <v>81.040000000000006</v>
      </c>
      <c r="AJ110" s="19">
        <f>SUM(AD110:AI110)</f>
        <v>350.32000000000005</v>
      </c>
      <c r="AK110" s="20">
        <v>2020</v>
      </c>
    </row>
    <row r="111" spans="1:37" ht="63.75" x14ac:dyDescent="0.2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3"/>
      <c r="P111" s="93"/>
      <c r="Q111" s="93"/>
      <c r="R111" s="93"/>
      <c r="S111" s="93"/>
      <c r="T111" s="93"/>
      <c r="U111" s="95"/>
      <c r="V111" s="95"/>
      <c r="W111" s="95"/>
      <c r="X111" s="57"/>
      <c r="Y111" s="57"/>
      <c r="Z111" s="57"/>
      <c r="AA111" s="57"/>
      <c r="AB111" s="59" t="s">
        <v>131</v>
      </c>
      <c r="AC111" s="9" t="s">
        <v>2</v>
      </c>
      <c r="AD111" s="20">
        <v>1</v>
      </c>
      <c r="AE111" s="20">
        <v>1</v>
      </c>
      <c r="AF111" s="20">
        <v>1</v>
      </c>
      <c r="AG111" s="20">
        <v>1</v>
      </c>
      <c r="AH111" s="20">
        <v>1</v>
      </c>
      <c r="AI111" s="20">
        <v>1</v>
      </c>
      <c r="AJ111" s="20">
        <v>1</v>
      </c>
      <c r="AK111" s="20">
        <v>2020</v>
      </c>
    </row>
    <row r="112" spans="1:37" ht="76.5" x14ac:dyDescent="0.25">
      <c r="A112" s="95" t="s">
        <v>25</v>
      </c>
      <c r="B112" s="95" t="s">
        <v>25</v>
      </c>
      <c r="C112" s="95" t="s">
        <v>32</v>
      </c>
      <c r="D112" s="95" t="s">
        <v>25</v>
      </c>
      <c r="E112" s="95" t="s">
        <v>31</v>
      </c>
      <c r="F112" s="95" t="s">
        <v>25</v>
      </c>
      <c r="G112" s="95" t="s">
        <v>28</v>
      </c>
      <c r="H112" s="95" t="s">
        <v>25</v>
      </c>
      <c r="I112" s="95" t="s">
        <v>26</v>
      </c>
      <c r="J112" s="95" t="s">
        <v>28</v>
      </c>
      <c r="K112" s="95" t="s">
        <v>25</v>
      </c>
      <c r="L112" s="95" t="s">
        <v>28</v>
      </c>
      <c r="M112" s="95" t="s">
        <v>25</v>
      </c>
      <c r="N112" s="95" t="s">
        <v>25</v>
      </c>
      <c r="O112" s="93"/>
      <c r="P112" s="93"/>
      <c r="Q112" s="93"/>
      <c r="R112" s="93"/>
      <c r="S112" s="93"/>
      <c r="T112" s="93" t="s">
        <v>54</v>
      </c>
      <c r="U112" s="95"/>
      <c r="V112" s="95"/>
      <c r="W112" s="95"/>
      <c r="X112" s="57"/>
      <c r="Y112" s="57" t="s">
        <v>25</v>
      </c>
      <c r="Z112" s="57" t="s">
        <v>25</v>
      </c>
      <c r="AA112" s="57" t="s">
        <v>29</v>
      </c>
      <c r="AB112" s="59" t="s">
        <v>132</v>
      </c>
      <c r="AC112" s="9" t="s">
        <v>3</v>
      </c>
      <c r="AD112" s="46">
        <v>4852</v>
      </c>
      <c r="AE112" s="46">
        <v>4735</v>
      </c>
      <c r="AF112" s="46">
        <v>0</v>
      </c>
      <c r="AG112" s="46">
        <v>0</v>
      </c>
      <c r="AH112" s="46">
        <v>0</v>
      </c>
      <c r="AI112" s="46">
        <v>0</v>
      </c>
      <c r="AJ112" s="46">
        <f>SUM(AD112:AI112)</f>
        <v>9587</v>
      </c>
      <c r="AK112" s="20">
        <v>2015</v>
      </c>
    </row>
    <row r="113" spans="1:37" ht="76.5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3"/>
      <c r="P113" s="93"/>
      <c r="Q113" s="93"/>
      <c r="R113" s="93"/>
      <c r="S113" s="93"/>
      <c r="T113" s="93"/>
      <c r="U113" s="95"/>
      <c r="V113" s="95"/>
      <c r="W113" s="95"/>
      <c r="X113" s="57"/>
      <c r="Y113" s="57"/>
      <c r="Z113" s="57"/>
      <c r="AA113" s="57"/>
      <c r="AB113" s="59" t="s">
        <v>133</v>
      </c>
      <c r="AC113" s="9" t="s">
        <v>60</v>
      </c>
      <c r="AD113" s="20">
        <v>1</v>
      </c>
      <c r="AE113" s="20">
        <v>1</v>
      </c>
      <c r="AF113" s="20">
        <v>1</v>
      </c>
      <c r="AG113" s="20">
        <v>1</v>
      </c>
      <c r="AH113" s="20">
        <v>1</v>
      </c>
      <c r="AI113" s="20">
        <v>1</v>
      </c>
      <c r="AJ113" s="20">
        <v>1</v>
      </c>
      <c r="AK113" s="20">
        <v>2015</v>
      </c>
    </row>
    <row r="114" spans="1:37" ht="38.25" x14ac:dyDescent="0.25">
      <c r="A114" s="95" t="s">
        <v>25</v>
      </c>
      <c r="B114" s="95" t="s">
        <v>30</v>
      </c>
      <c r="C114" s="95" t="s">
        <v>29</v>
      </c>
      <c r="D114" s="95" t="s">
        <v>25</v>
      </c>
      <c r="E114" s="95" t="s">
        <v>31</v>
      </c>
      <c r="F114" s="95" t="s">
        <v>25</v>
      </c>
      <c r="G114" s="95" t="s">
        <v>29</v>
      </c>
      <c r="H114" s="95" t="s">
        <v>25</v>
      </c>
      <c r="I114" s="95" t="s">
        <v>26</v>
      </c>
      <c r="J114" s="95" t="s">
        <v>28</v>
      </c>
      <c r="K114" s="95" t="s">
        <v>25</v>
      </c>
      <c r="L114" s="95" t="s">
        <v>28</v>
      </c>
      <c r="M114" s="95" t="s">
        <v>25</v>
      </c>
      <c r="N114" s="95" t="s">
        <v>25</v>
      </c>
      <c r="O114" s="93"/>
      <c r="P114" s="93"/>
      <c r="Q114" s="93"/>
      <c r="R114" s="93"/>
      <c r="S114" s="93"/>
      <c r="T114" s="93"/>
      <c r="U114" s="95"/>
      <c r="V114" s="95"/>
      <c r="W114" s="95"/>
      <c r="X114" s="57"/>
      <c r="Y114" s="57" t="s">
        <v>25</v>
      </c>
      <c r="Z114" s="57" t="s">
        <v>25</v>
      </c>
      <c r="AA114" s="57" t="s">
        <v>25</v>
      </c>
      <c r="AB114" s="59" t="s">
        <v>182</v>
      </c>
      <c r="AC114" s="9" t="s">
        <v>3</v>
      </c>
      <c r="AD114" s="46">
        <v>0</v>
      </c>
      <c r="AE114" s="46">
        <v>0</v>
      </c>
      <c r="AF114" s="46">
        <v>2000</v>
      </c>
      <c r="AG114" s="46">
        <v>2000</v>
      </c>
      <c r="AH114" s="46">
        <v>2000</v>
      </c>
      <c r="AI114" s="46">
        <v>2000</v>
      </c>
      <c r="AJ114" s="19">
        <f>SUM(AD114:AI114)</f>
        <v>8000</v>
      </c>
      <c r="AK114" s="20">
        <v>2020</v>
      </c>
    </row>
    <row r="115" spans="1:37" ht="51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3"/>
      <c r="P115" s="93"/>
      <c r="Q115" s="93"/>
      <c r="R115" s="93"/>
      <c r="S115" s="93"/>
      <c r="T115" s="93"/>
      <c r="U115" s="95"/>
      <c r="V115" s="95"/>
      <c r="W115" s="95"/>
      <c r="X115" s="57"/>
      <c r="Y115" s="57"/>
      <c r="Z115" s="57"/>
      <c r="AA115" s="57"/>
      <c r="AB115" s="59" t="s">
        <v>171</v>
      </c>
      <c r="AC115" s="9" t="s">
        <v>2</v>
      </c>
      <c r="AD115" s="20">
        <v>0</v>
      </c>
      <c r="AE115" s="20">
        <v>0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63.75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5"/>
      <c r="P116" s="65"/>
      <c r="Q116" s="65"/>
      <c r="R116" s="65" t="s">
        <v>55</v>
      </c>
      <c r="S116" s="65"/>
      <c r="T116" s="65"/>
      <c r="U116" s="64"/>
      <c r="V116" s="64"/>
      <c r="W116" s="64"/>
      <c r="X116" s="79"/>
      <c r="Y116" s="79"/>
      <c r="Z116" s="79"/>
      <c r="AA116" s="79"/>
      <c r="AB116" s="66" t="s">
        <v>134</v>
      </c>
      <c r="AC116" s="67" t="s">
        <v>3</v>
      </c>
      <c r="AD116" s="68">
        <v>35617.9</v>
      </c>
      <c r="AE116" s="68">
        <f>AE117</f>
        <v>134536</v>
      </c>
      <c r="AF116" s="68">
        <f>AF117</f>
        <v>9267</v>
      </c>
      <c r="AG116" s="68">
        <f t="shared" ref="AG116:AI116" si="6">AG117</f>
        <v>6176.74</v>
      </c>
      <c r="AH116" s="68">
        <f t="shared" si="6"/>
        <v>5673.03</v>
      </c>
      <c r="AI116" s="68">
        <f t="shared" si="6"/>
        <v>5673.03</v>
      </c>
      <c r="AJ116" s="68">
        <f>SUM(AD116:AI116)</f>
        <v>196943.69999999998</v>
      </c>
      <c r="AK116" s="69">
        <v>2020</v>
      </c>
    </row>
    <row r="117" spans="1:37" ht="63.75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1"/>
      <c r="P117" s="81"/>
      <c r="Q117" s="81"/>
      <c r="R117" s="81"/>
      <c r="S117" s="81" t="s">
        <v>58</v>
      </c>
      <c r="T117" s="81"/>
      <c r="U117" s="80"/>
      <c r="V117" s="80"/>
      <c r="W117" s="80"/>
      <c r="X117" s="82"/>
      <c r="Y117" s="82"/>
      <c r="Z117" s="82"/>
      <c r="AA117" s="82"/>
      <c r="AB117" s="83" t="s">
        <v>135</v>
      </c>
      <c r="AC117" s="84" t="s">
        <v>3</v>
      </c>
      <c r="AD117" s="85">
        <f>AD116</f>
        <v>35617.9</v>
      </c>
      <c r="AE117" s="85">
        <f>AE136+AE138</f>
        <v>134536</v>
      </c>
      <c r="AF117" s="85">
        <f>AF136+AF138</f>
        <v>9267</v>
      </c>
      <c r="AG117" s="85">
        <f t="shared" ref="AG117:AI117" si="7">AG136+AG138</f>
        <v>6176.74</v>
      </c>
      <c r="AH117" s="85">
        <f t="shared" si="7"/>
        <v>5673.03</v>
      </c>
      <c r="AI117" s="85">
        <f t="shared" si="7"/>
        <v>5673.03</v>
      </c>
      <c r="AJ117" s="85">
        <f>SUM(AD117:AI117)</f>
        <v>196943.69999999998</v>
      </c>
      <c r="AK117" s="86">
        <v>2020</v>
      </c>
    </row>
    <row r="118" spans="1:37" ht="51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3"/>
      <c r="P118" s="93"/>
      <c r="Q118" s="93"/>
      <c r="R118" s="93"/>
      <c r="S118" s="93"/>
      <c r="T118" s="93"/>
      <c r="U118" s="95"/>
      <c r="V118" s="95"/>
      <c r="W118" s="95"/>
      <c r="X118" s="57"/>
      <c r="Y118" s="57"/>
      <c r="Z118" s="57"/>
      <c r="AA118" s="57"/>
      <c r="AB118" s="59" t="s">
        <v>136</v>
      </c>
      <c r="AC118" s="9" t="s">
        <v>7</v>
      </c>
      <c r="AD118" s="20">
        <v>5</v>
      </c>
      <c r="AE118" s="20">
        <v>5</v>
      </c>
      <c r="AF118" s="20">
        <v>0</v>
      </c>
      <c r="AG118" s="20">
        <v>0</v>
      </c>
      <c r="AH118" s="20">
        <v>0</v>
      </c>
      <c r="AI118" s="20">
        <v>0</v>
      </c>
      <c r="AJ118" s="20">
        <v>10</v>
      </c>
      <c r="AK118" s="20">
        <v>2016</v>
      </c>
    </row>
    <row r="119" spans="1:37" ht="51" x14ac:dyDescent="0.2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3"/>
      <c r="P119" s="93"/>
      <c r="Q119" s="93"/>
      <c r="R119" s="93"/>
      <c r="S119" s="93"/>
      <c r="T119" s="93"/>
      <c r="U119" s="95"/>
      <c r="V119" s="95"/>
      <c r="W119" s="95"/>
      <c r="X119" s="57"/>
      <c r="Y119" s="57"/>
      <c r="Z119" s="57"/>
      <c r="AA119" s="57"/>
      <c r="AB119" s="59" t="s">
        <v>137</v>
      </c>
      <c r="AC119" s="9" t="s">
        <v>7</v>
      </c>
      <c r="AD119" s="20">
        <v>5</v>
      </c>
      <c r="AE119" s="20">
        <v>5</v>
      </c>
      <c r="AF119" s="20">
        <v>0</v>
      </c>
      <c r="AG119" s="20">
        <v>0</v>
      </c>
      <c r="AH119" s="20">
        <v>0</v>
      </c>
      <c r="AI119" s="20">
        <v>0</v>
      </c>
      <c r="AJ119" s="20">
        <v>10</v>
      </c>
      <c r="AK119" s="20">
        <v>2016</v>
      </c>
    </row>
    <row r="120" spans="1:37" ht="51" x14ac:dyDescent="0.2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3"/>
      <c r="P120" s="93"/>
      <c r="Q120" s="93"/>
      <c r="R120" s="93"/>
      <c r="S120" s="93"/>
      <c r="T120" s="93"/>
      <c r="U120" s="95"/>
      <c r="V120" s="95"/>
      <c r="W120" s="95"/>
      <c r="X120" s="57"/>
      <c r="Y120" s="57"/>
      <c r="Z120" s="57"/>
      <c r="AA120" s="57"/>
      <c r="AB120" s="59" t="s">
        <v>138</v>
      </c>
      <c r="AC120" s="9" t="s">
        <v>7</v>
      </c>
      <c r="AD120" s="20">
        <v>5</v>
      </c>
      <c r="AE120" s="20">
        <v>5</v>
      </c>
      <c r="AF120" s="20">
        <v>0</v>
      </c>
      <c r="AG120" s="20">
        <v>0</v>
      </c>
      <c r="AH120" s="20">
        <v>0</v>
      </c>
      <c r="AI120" s="20">
        <v>0</v>
      </c>
      <c r="AJ120" s="20">
        <v>10</v>
      </c>
      <c r="AK120" s="20">
        <v>2016</v>
      </c>
    </row>
    <row r="121" spans="1:37" ht="38.25" x14ac:dyDescent="0.2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3"/>
      <c r="P121" s="93"/>
      <c r="Q121" s="93"/>
      <c r="R121" s="93"/>
      <c r="S121" s="93"/>
      <c r="T121" s="93"/>
      <c r="U121" s="95"/>
      <c r="V121" s="95"/>
      <c r="W121" s="95"/>
      <c r="X121" s="57"/>
      <c r="Y121" s="57"/>
      <c r="Z121" s="57"/>
      <c r="AA121" s="57"/>
      <c r="AB121" s="59" t="s">
        <v>187</v>
      </c>
      <c r="AC121" s="9" t="s">
        <v>7</v>
      </c>
      <c r="AD121" s="20">
        <v>0</v>
      </c>
      <c r="AE121" s="20">
        <v>0</v>
      </c>
      <c r="AF121" s="20">
        <v>50</v>
      </c>
      <c r="AG121" s="20">
        <v>70</v>
      </c>
      <c r="AH121" s="20">
        <v>90</v>
      </c>
      <c r="AI121" s="20">
        <v>100</v>
      </c>
      <c r="AJ121" s="20">
        <v>100</v>
      </c>
      <c r="AK121" s="20">
        <v>2020</v>
      </c>
    </row>
    <row r="122" spans="1:37" ht="51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3"/>
      <c r="P122" s="93"/>
      <c r="Q122" s="93"/>
      <c r="R122" s="93"/>
      <c r="S122" s="93"/>
      <c r="T122" s="93" t="s">
        <v>56</v>
      </c>
      <c r="U122" s="95"/>
      <c r="V122" s="95"/>
      <c r="W122" s="95"/>
      <c r="X122" s="57"/>
      <c r="Y122" s="57"/>
      <c r="Z122" s="57"/>
      <c r="AA122" s="57"/>
      <c r="AB122" s="59" t="s">
        <v>139</v>
      </c>
      <c r="AC122" s="9" t="s">
        <v>60</v>
      </c>
      <c r="AD122" s="20">
        <v>1</v>
      </c>
      <c r="AE122" s="20">
        <v>1</v>
      </c>
      <c r="AF122" s="20">
        <v>1</v>
      </c>
      <c r="AG122" s="20">
        <v>1</v>
      </c>
      <c r="AH122" s="20">
        <v>1</v>
      </c>
      <c r="AI122" s="20">
        <v>1</v>
      </c>
      <c r="AJ122" s="20">
        <v>1</v>
      </c>
      <c r="AK122" s="20">
        <v>2020</v>
      </c>
    </row>
    <row r="123" spans="1:37" ht="55.5" customHeight="1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3"/>
      <c r="P123" s="93"/>
      <c r="Q123" s="93"/>
      <c r="R123" s="93"/>
      <c r="S123" s="93"/>
      <c r="T123" s="93"/>
      <c r="U123" s="95"/>
      <c r="V123" s="95"/>
      <c r="W123" s="95"/>
      <c r="X123" s="57"/>
      <c r="Y123" s="57"/>
      <c r="Z123" s="57"/>
      <c r="AA123" s="57"/>
      <c r="AB123" s="59" t="s">
        <v>140</v>
      </c>
      <c r="AC123" s="9" t="s">
        <v>7</v>
      </c>
      <c r="AD123" s="20">
        <v>5</v>
      </c>
      <c r="AE123" s="20">
        <v>5</v>
      </c>
      <c r="AF123" s="20">
        <v>5</v>
      </c>
      <c r="AG123" s="20">
        <v>5</v>
      </c>
      <c r="AH123" s="20">
        <v>5</v>
      </c>
      <c r="AI123" s="20">
        <v>5</v>
      </c>
      <c r="AJ123" s="20">
        <v>5</v>
      </c>
      <c r="AK123" s="20">
        <v>2020</v>
      </c>
    </row>
    <row r="124" spans="1:37" ht="48.75" customHeigh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3"/>
      <c r="P124" s="93"/>
      <c r="Q124" s="93"/>
      <c r="R124" s="93"/>
      <c r="S124" s="93"/>
      <c r="T124" s="93"/>
      <c r="U124" s="95"/>
      <c r="V124" s="95"/>
      <c r="W124" s="95"/>
      <c r="X124" s="57"/>
      <c r="Y124" s="57"/>
      <c r="Z124" s="57"/>
      <c r="AA124" s="57"/>
      <c r="AB124" s="59" t="s">
        <v>141</v>
      </c>
      <c r="AC124" s="9" t="s">
        <v>7</v>
      </c>
      <c r="AD124" s="20">
        <v>5</v>
      </c>
      <c r="AE124" s="20">
        <v>5</v>
      </c>
      <c r="AF124" s="20">
        <v>5</v>
      </c>
      <c r="AG124" s="20">
        <v>5</v>
      </c>
      <c r="AH124" s="20">
        <v>5</v>
      </c>
      <c r="AI124" s="20">
        <v>5</v>
      </c>
      <c r="AJ124" s="20">
        <v>5</v>
      </c>
      <c r="AK124" s="20">
        <v>2020</v>
      </c>
    </row>
    <row r="125" spans="1:37" ht="57.75" customHeight="1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3"/>
      <c r="P125" s="93"/>
      <c r="Q125" s="93"/>
      <c r="R125" s="93"/>
      <c r="S125" s="93"/>
      <c r="T125" s="93"/>
      <c r="U125" s="95"/>
      <c r="V125" s="95"/>
      <c r="W125" s="95"/>
      <c r="X125" s="57"/>
      <c r="Y125" s="57"/>
      <c r="Z125" s="57"/>
      <c r="AA125" s="57"/>
      <c r="AB125" s="59" t="s">
        <v>142</v>
      </c>
      <c r="AC125" s="9" t="s">
        <v>7</v>
      </c>
      <c r="AD125" s="20">
        <v>5</v>
      </c>
      <c r="AE125" s="20">
        <v>5</v>
      </c>
      <c r="AF125" s="20">
        <v>5</v>
      </c>
      <c r="AG125" s="20">
        <v>5</v>
      </c>
      <c r="AH125" s="20">
        <v>5</v>
      </c>
      <c r="AI125" s="20">
        <v>5</v>
      </c>
      <c r="AJ125" s="20">
        <v>5</v>
      </c>
      <c r="AK125" s="20">
        <v>2020</v>
      </c>
    </row>
    <row r="126" spans="1:37" ht="59.25" customHeigh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3"/>
      <c r="P126" s="93"/>
      <c r="Q126" s="93"/>
      <c r="R126" s="93"/>
      <c r="S126" s="93"/>
      <c r="T126" s="93" t="s">
        <v>56</v>
      </c>
      <c r="U126" s="95"/>
      <c r="V126" s="95"/>
      <c r="W126" s="95"/>
      <c r="X126" s="57"/>
      <c r="Y126" s="57"/>
      <c r="Z126" s="57"/>
      <c r="AA126" s="57"/>
      <c r="AB126" s="59" t="s">
        <v>143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54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3"/>
      <c r="P127" s="93"/>
      <c r="Q127" s="93"/>
      <c r="R127" s="93"/>
      <c r="S127" s="93"/>
      <c r="T127" s="93"/>
      <c r="U127" s="95"/>
      <c r="V127" s="95"/>
      <c r="W127" s="95"/>
      <c r="X127" s="57"/>
      <c r="Y127" s="57"/>
      <c r="Z127" s="57"/>
      <c r="AA127" s="57"/>
      <c r="AB127" s="59" t="s">
        <v>144</v>
      </c>
      <c r="AC127" s="9" t="s">
        <v>42</v>
      </c>
      <c r="AD127" s="19">
        <v>313618.5</v>
      </c>
      <c r="AE127" s="19">
        <v>282256.59999999998</v>
      </c>
      <c r="AF127" s="19">
        <f>(AE127-AD127)+AE127</f>
        <v>250894.69999999995</v>
      </c>
      <c r="AG127" s="19">
        <f t="shared" ref="AG127:AI129" si="8">(AF127-AE127)+AF127</f>
        <v>219532.79999999993</v>
      </c>
      <c r="AH127" s="19">
        <f t="shared" si="8"/>
        <v>188170.89999999991</v>
      </c>
      <c r="AI127" s="19">
        <f t="shared" si="8"/>
        <v>156808.99999999988</v>
      </c>
      <c r="AJ127" s="19">
        <f>AI127</f>
        <v>156808.99999999988</v>
      </c>
      <c r="AK127" s="20">
        <v>2020</v>
      </c>
    </row>
    <row r="128" spans="1:37" ht="51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3"/>
      <c r="P128" s="93"/>
      <c r="Q128" s="93"/>
      <c r="R128" s="93"/>
      <c r="S128" s="93"/>
      <c r="T128" s="93"/>
      <c r="U128" s="95"/>
      <c r="V128" s="95"/>
      <c r="W128" s="95"/>
      <c r="X128" s="57"/>
      <c r="Y128" s="57"/>
      <c r="Z128" s="57"/>
      <c r="AA128" s="57"/>
      <c r="AB128" s="59" t="s">
        <v>145</v>
      </c>
      <c r="AC128" s="9" t="s">
        <v>0</v>
      </c>
      <c r="AD128" s="19">
        <v>750622.8</v>
      </c>
      <c r="AE128" s="19">
        <v>642017.80000000005</v>
      </c>
      <c r="AF128" s="19">
        <f>(AE128-AD128)+AE128</f>
        <v>533412.80000000005</v>
      </c>
      <c r="AG128" s="19">
        <f t="shared" si="8"/>
        <v>424807.80000000005</v>
      </c>
      <c r="AH128" s="19">
        <f t="shared" si="8"/>
        <v>316202.80000000005</v>
      </c>
      <c r="AI128" s="19">
        <f t="shared" si="8"/>
        <v>207597.80000000005</v>
      </c>
      <c r="AJ128" s="19">
        <f>AI128</f>
        <v>207597.80000000005</v>
      </c>
      <c r="AK128" s="20">
        <v>2020</v>
      </c>
    </row>
    <row r="129" spans="1:37" ht="55.5" customHeight="1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3"/>
      <c r="P129" s="93"/>
      <c r="Q129" s="93"/>
      <c r="R129" s="93"/>
      <c r="S129" s="93"/>
      <c r="T129" s="93"/>
      <c r="U129" s="95"/>
      <c r="V129" s="95"/>
      <c r="W129" s="95"/>
      <c r="X129" s="57"/>
      <c r="Y129" s="57"/>
      <c r="Z129" s="57"/>
      <c r="AA129" s="57"/>
      <c r="AB129" s="59" t="s">
        <v>146</v>
      </c>
      <c r="AC129" s="9" t="s">
        <v>13</v>
      </c>
      <c r="AD129" s="19">
        <v>10083407</v>
      </c>
      <c r="AE129" s="19">
        <v>8866607</v>
      </c>
      <c r="AF129" s="19">
        <f>(AE129-AD129)+AE129</f>
        <v>7649807</v>
      </c>
      <c r="AG129" s="19">
        <f t="shared" si="8"/>
        <v>6433007</v>
      </c>
      <c r="AH129" s="19">
        <f t="shared" si="8"/>
        <v>5216207</v>
      </c>
      <c r="AI129" s="19">
        <f t="shared" si="8"/>
        <v>3999407</v>
      </c>
      <c r="AJ129" s="19">
        <f>AI129</f>
        <v>3999407</v>
      </c>
      <c r="AK129" s="20">
        <v>2020</v>
      </c>
    </row>
    <row r="130" spans="1:37" ht="90.75" customHeight="1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3"/>
      <c r="P130" s="93"/>
      <c r="Q130" s="93"/>
      <c r="R130" s="93"/>
      <c r="S130" s="93"/>
      <c r="T130" s="93" t="s">
        <v>56</v>
      </c>
      <c r="U130" s="95"/>
      <c r="V130" s="95"/>
      <c r="W130" s="95"/>
      <c r="X130" s="57"/>
      <c r="Y130" s="57"/>
      <c r="Z130" s="57"/>
      <c r="AA130" s="57"/>
      <c r="AB130" s="59" t="s">
        <v>147</v>
      </c>
      <c r="AC130" s="9" t="s">
        <v>60</v>
      </c>
      <c r="AD130" s="20">
        <v>1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1</v>
      </c>
      <c r="AK130" s="20">
        <v>2015</v>
      </c>
    </row>
    <row r="131" spans="1:37" ht="44.25" customHeight="1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3"/>
      <c r="P131" s="93"/>
      <c r="Q131" s="93"/>
      <c r="R131" s="93"/>
      <c r="S131" s="93"/>
      <c r="T131" s="93"/>
      <c r="U131" s="95"/>
      <c r="V131" s="95"/>
      <c r="W131" s="95"/>
      <c r="X131" s="57"/>
      <c r="Y131" s="57"/>
      <c r="Z131" s="57"/>
      <c r="AA131" s="57"/>
      <c r="AB131" s="59" t="s">
        <v>148</v>
      </c>
      <c r="AC131" s="9" t="s">
        <v>2</v>
      </c>
      <c r="AD131" s="20">
        <v>15</v>
      </c>
      <c r="AE131" s="20">
        <v>24</v>
      </c>
      <c r="AF131" s="20">
        <v>24</v>
      </c>
      <c r="AG131" s="20">
        <v>24</v>
      </c>
      <c r="AH131" s="20">
        <v>24</v>
      </c>
      <c r="AI131" s="20">
        <v>24</v>
      </c>
      <c r="AJ131" s="20">
        <v>24</v>
      </c>
      <c r="AK131" s="20">
        <v>2016</v>
      </c>
    </row>
    <row r="132" spans="1:37" ht="216.75" x14ac:dyDescent="0.2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3"/>
      <c r="P132" s="93"/>
      <c r="Q132" s="93"/>
      <c r="R132" s="93"/>
      <c r="S132" s="93"/>
      <c r="T132" s="93" t="s">
        <v>56</v>
      </c>
      <c r="U132" s="95"/>
      <c r="V132" s="95"/>
      <c r="W132" s="95"/>
      <c r="X132" s="57"/>
      <c r="Y132" s="57"/>
      <c r="Z132" s="57"/>
      <c r="AA132" s="57"/>
      <c r="AB132" s="59" t="s">
        <v>188</v>
      </c>
      <c r="AC132" s="9" t="s">
        <v>60</v>
      </c>
      <c r="AD132" s="20">
        <v>1</v>
      </c>
      <c r="AE132" s="20">
        <v>1</v>
      </c>
      <c r="AF132" s="20">
        <v>1</v>
      </c>
      <c r="AG132" s="20">
        <v>1</v>
      </c>
      <c r="AH132" s="20">
        <v>1</v>
      </c>
      <c r="AI132" s="20">
        <v>1</v>
      </c>
      <c r="AJ132" s="20">
        <v>1</v>
      </c>
      <c r="AK132" s="20">
        <v>2020</v>
      </c>
    </row>
    <row r="133" spans="1:37" ht="57.75" customHeight="1" x14ac:dyDescent="0.2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3"/>
      <c r="P133" s="93"/>
      <c r="Q133" s="93"/>
      <c r="R133" s="93"/>
      <c r="S133" s="93"/>
      <c r="T133" s="93"/>
      <c r="U133" s="95"/>
      <c r="V133" s="95"/>
      <c r="W133" s="95"/>
      <c r="X133" s="57"/>
      <c r="Y133" s="57"/>
      <c r="Z133" s="57"/>
      <c r="AA133" s="57"/>
      <c r="AB133" s="59" t="s">
        <v>149</v>
      </c>
      <c r="AC133" s="9" t="s">
        <v>2</v>
      </c>
      <c r="AD133" s="20">
        <v>13</v>
      </c>
      <c r="AE133" s="20">
        <v>13</v>
      </c>
      <c r="AF133" s="20">
        <v>13</v>
      </c>
      <c r="AG133" s="20">
        <v>13</v>
      </c>
      <c r="AH133" s="20">
        <v>13</v>
      </c>
      <c r="AI133" s="20">
        <v>13</v>
      </c>
      <c r="AJ133" s="20">
        <v>13</v>
      </c>
      <c r="AK133" s="20">
        <v>2020</v>
      </c>
    </row>
    <row r="134" spans="1:37" s="2" customFormat="1" ht="43.5" customHeight="1" x14ac:dyDescent="0.2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3"/>
      <c r="P134" s="93"/>
      <c r="Q134" s="93"/>
      <c r="R134" s="93"/>
      <c r="S134" s="93"/>
      <c r="T134" s="93"/>
      <c r="U134" s="95"/>
      <c r="V134" s="95"/>
      <c r="W134" s="95"/>
      <c r="X134" s="57"/>
      <c r="Y134" s="57"/>
      <c r="Z134" s="57"/>
      <c r="AA134" s="57"/>
      <c r="AB134" s="59" t="s">
        <v>150</v>
      </c>
      <c r="AC134" s="9" t="s">
        <v>60</v>
      </c>
      <c r="AD134" s="20">
        <v>1</v>
      </c>
      <c r="AE134" s="20">
        <v>1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2016</v>
      </c>
    </row>
    <row r="135" spans="1:37" s="2" customFormat="1" ht="57" customHeight="1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3"/>
      <c r="P135" s="93"/>
      <c r="Q135" s="93"/>
      <c r="R135" s="93"/>
      <c r="S135" s="93"/>
      <c r="T135" s="93"/>
      <c r="U135" s="95"/>
      <c r="V135" s="95"/>
      <c r="W135" s="95"/>
      <c r="X135" s="57"/>
      <c r="Y135" s="57"/>
      <c r="Z135" s="57"/>
      <c r="AA135" s="57"/>
      <c r="AB135" s="59" t="s">
        <v>151</v>
      </c>
      <c r="AC135" s="9" t="s">
        <v>2</v>
      </c>
      <c r="AD135" s="20">
        <v>80</v>
      </c>
      <c r="AE135" s="20">
        <v>94</v>
      </c>
      <c r="AF135" s="20">
        <v>0</v>
      </c>
      <c r="AG135" s="20">
        <v>0</v>
      </c>
      <c r="AH135" s="20">
        <v>0</v>
      </c>
      <c r="AI135" s="20">
        <v>0</v>
      </c>
      <c r="AJ135" s="20">
        <v>174</v>
      </c>
      <c r="AK135" s="20">
        <v>2016</v>
      </c>
    </row>
    <row r="136" spans="1:37" s="2" customFormat="1" ht="90" customHeight="1" x14ac:dyDescent="0.25">
      <c r="A136" s="95" t="s">
        <v>25</v>
      </c>
      <c r="B136" s="95" t="s">
        <v>30</v>
      </c>
      <c r="C136" s="95" t="s">
        <v>29</v>
      </c>
      <c r="D136" s="95" t="s">
        <v>25</v>
      </c>
      <c r="E136" s="95" t="s">
        <v>31</v>
      </c>
      <c r="F136" s="95" t="s">
        <v>25</v>
      </c>
      <c r="G136" s="95" t="s">
        <v>28</v>
      </c>
      <c r="H136" s="95" t="s">
        <v>25</v>
      </c>
      <c r="I136" s="95" t="s">
        <v>26</v>
      </c>
      <c r="J136" s="95" t="s">
        <v>29</v>
      </c>
      <c r="K136" s="95" t="s">
        <v>25</v>
      </c>
      <c r="L136" s="95" t="s">
        <v>27</v>
      </c>
      <c r="M136" s="95" t="s">
        <v>25</v>
      </c>
      <c r="N136" s="95" t="s">
        <v>25</v>
      </c>
      <c r="O136" s="93"/>
      <c r="P136" s="93"/>
      <c r="Q136" s="93"/>
      <c r="R136" s="93"/>
      <c r="S136" s="93"/>
      <c r="T136" s="93"/>
      <c r="U136" s="95"/>
      <c r="V136" s="95"/>
      <c r="W136" s="95"/>
      <c r="X136" s="57"/>
      <c r="Y136" s="57" t="s">
        <v>25</v>
      </c>
      <c r="Z136" s="57" t="s">
        <v>25</v>
      </c>
      <c r="AA136" s="57" t="s">
        <v>25</v>
      </c>
      <c r="AB136" s="59" t="s">
        <v>167</v>
      </c>
      <c r="AC136" s="9" t="s">
        <v>3</v>
      </c>
      <c r="AD136" s="46">
        <v>1186</v>
      </c>
      <c r="AE136" s="46">
        <v>3979.8</v>
      </c>
      <c r="AF136" s="46">
        <v>9267</v>
      </c>
      <c r="AG136" s="46">
        <v>6176.74</v>
      </c>
      <c r="AH136" s="46">
        <v>5673.03</v>
      </c>
      <c r="AI136" s="46">
        <v>5673.03</v>
      </c>
      <c r="AJ136" s="46">
        <f>SUM(AD136:AI136)</f>
        <v>31955.599999999999</v>
      </c>
      <c r="AK136" s="20">
        <v>2017</v>
      </c>
    </row>
    <row r="137" spans="1:37" s="2" customFormat="1" ht="94.5" customHeight="1" x14ac:dyDescent="0.25">
      <c r="A137" s="95" t="s">
        <v>25</v>
      </c>
      <c r="B137" s="95" t="s">
        <v>30</v>
      </c>
      <c r="C137" s="95" t="s">
        <v>29</v>
      </c>
      <c r="D137" s="95" t="s">
        <v>25</v>
      </c>
      <c r="E137" s="95" t="s">
        <v>31</v>
      </c>
      <c r="F137" s="95" t="s">
        <v>25</v>
      </c>
      <c r="G137" s="95" t="s">
        <v>28</v>
      </c>
      <c r="H137" s="95" t="s">
        <v>25</v>
      </c>
      <c r="I137" s="95" t="s">
        <v>26</v>
      </c>
      <c r="J137" s="95" t="s">
        <v>29</v>
      </c>
      <c r="K137" s="95" t="s">
        <v>26</v>
      </c>
      <c r="L137" s="95" t="s">
        <v>30</v>
      </c>
      <c r="M137" s="95" t="s">
        <v>25</v>
      </c>
      <c r="N137" s="95" t="s">
        <v>26</v>
      </c>
      <c r="O137" s="93"/>
      <c r="P137" s="93"/>
      <c r="Q137" s="93"/>
      <c r="R137" s="93"/>
      <c r="S137" s="93"/>
      <c r="T137" s="93"/>
      <c r="U137" s="95"/>
      <c r="V137" s="95"/>
      <c r="W137" s="95"/>
      <c r="X137" s="57"/>
      <c r="Y137" s="57"/>
      <c r="Z137" s="57"/>
      <c r="AA137" s="57"/>
      <c r="AB137" s="59" t="s">
        <v>190</v>
      </c>
      <c r="AC137" s="9" t="s">
        <v>3</v>
      </c>
      <c r="AD137" s="46">
        <v>11146.1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f>SUM(AD137:AI137)</f>
        <v>11146.1</v>
      </c>
      <c r="AK137" s="20">
        <v>2015</v>
      </c>
    </row>
    <row r="138" spans="1:37" s="2" customFormat="1" ht="87.75" customHeight="1" x14ac:dyDescent="0.25">
      <c r="A138" s="95" t="s">
        <v>25</v>
      </c>
      <c r="B138" s="95" t="s">
        <v>30</v>
      </c>
      <c r="C138" s="95" t="s">
        <v>29</v>
      </c>
      <c r="D138" s="95" t="s">
        <v>25</v>
      </c>
      <c r="E138" s="95" t="s">
        <v>31</v>
      </c>
      <c r="F138" s="95" t="s">
        <v>25</v>
      </c>
      <c r="G138" s="95" t="s">
        <v>28</v>
      </c>
      <c r="H138" s="95" t="s">
        <v>25</v>
      </c>
      <c r="I138" s="95" t="s">
        <v>26</v>
      </c>
      <c r="J138" s="95" t="s">
        <v>29</v>
      </c>
      <c r="K138" s="95" t="s">
        <v>25</v>
      </c>
      <c r="L138" s="95" t="s">
        <v>27</v>
      </c>
      <c r="M138" s="95" t="s">
        <v>27</v>
      </c>
      <c r="N138" s="95" t="s">
        <v>25</v>
      </c>
      <c r="O138" s="93"/>
      <c r="P138" s="93"/>
      <c r="Q138" s="93"/>
      <c r="R138" s="93"/>
      <c r="S138" s="93"/>
      <c r="T138" s="93"/>
      <c r="U138" s="95"/>
      <c r="V138" s="95"/>
      <c r="W138" s="95"/>
      <c r="X138" s="57"/>
      <c r="Y138" s="57" t="s">
        <v>32</v>
      </c>
      <c r="Z138" s="57" t="s">
        <v>28</v>
      </c>
      <c r="AA138" s="57" t="s">
        <v>169</v>
      </c>
      <c r="AB138" s="59" t="s">
        <v>168</v>
      </c>
      <c r="AC138" s="9" t="s">
        <v>3</v>
      </c>
      <c r="AD138" s="46">
        <v>0</v>
      </c>
      <c r="AE138" s="46">
        <v>130556.2</v>
      </c>
      <c r="AF138" s="46">
        <v>0</v>
      </c>
      <c r="AG138" s="46">
        <v>0</v>
      </c>
      <c r="AH138" s="46">
        <v>0</v>
      </c>
      <c r="AI138" s="46">
        <v>0</v>
      </c>
      <c r="AJ138" s="46">
        <f>SUM(AD138:AI138)</f>
        <v>130556.2</v>
      </c>
      <c r="AK138" s="20">
        <v>2016</v>
      </c>
    </row>
    <row r="139" spans="1:37" s="2" customFormat="1" ht="94.5" customHeight="1" x14ac:dyDescent="0.25">
      <c r="A139" s="95" t="s">
        <v>25</v>
      </c>
      <c r="B139" s="95" t="s">
        <v>30</v>
      </c>
      <c r="C139" s="95" t="s">
        <v>29</v>
      </c>
      <c r="D139" s="95" t="s">
        <v>25</v>
      </c>
      <c r="E139" s="95" t="s">
        <v>31</v>
      </c>
      <c r="F139" s="95" t="s">
        <v>25</v>
      </c>
      <c r="G139" s="95" t="s">
        <v>28</v>
      </c>
      <c r="H139" s="95" t="s">
        <v>25</v>
      </c>
      <c r="I139" s="95" t="s">
        <v>26</v>
      </c>
      <c r="J139" s="95" t="s">
        <v>29</v>
      </c>
      <c r="K139" s="95" t="s">
        <v>31</v>
      </c>
      <c r="L139" s="95" t="s">
        <v>25</v>
      </c>
      <c r="M139" s="95" t="s">
        <v>27</v>
      </c>
      <c r="N139" s="95" t="s">
        <v>29</v>
      </c>
      <c r="O139" s="93"/>
      <c r="P139" s="93"/>
      <c r="Q139" s="93"/>
      <c r="R139" s="93"/>
      <c r="S139" s="93"/>
      <c r="T139" s="93"/>
      <c r="U139" s="95"/>
      <c r="V139" s="95"/>
      <c r="W139" s="95"/>
      <c r="X139" s="57"/>
      <c r="Y139" s="57"/>
      <c r="Z139" s="57"/>
      <c r="AA139" s="57"/>
      <c r="AB139" s="59" t="s">
        <v>152</v>
      </c>
      <c r="AC139" s="9" t="s">
        <v>3</v>
      </c>
      <c r="AD139" s="46">
        <v>23285.8</v>
      </c>
      <c r="AE139" s="46">
        <v>0</v>
      </c>
      <c r="AF139" s="46">
        <v>0</v>
      </c>
      <c r="AG139" s="46">
        <v>0</v>
      </c>
      <c r="AH139" s="46">
        <v>0</v>
      </c>
      <c r="AI139" s="46">
        <v>0</v>
      </c>
      <c r="AJ139" s="46">
        <f t="shared" ref="AJ139" si="9">AD139</f>
        <v>23285.8</v>
      </c>
      <c r="AK139" s="20">
        <v>2015</v>
      </c>
    </row>
    <row r="140" spans="1:37" s="2" customFormat="1" ht="48.75" customHeight="1" x14ac:dyDescent="0.2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3"/>
      <c r="P140" s="93"/>
      <c r="Q140" s="93"/>
      <c r="R140" s="93"/>
      <c r="S140" s="93"/>
      <c r="T140" s="93"/>
      <c r="U140" s="95"/>
      <c r="V140" s="95"/>
      <c r="W140" s="95"/>
      <c r="X140" s="57"/>
      <c r="Y140" s="57"/>
      <c r="Z140" s="57"/>
      <c r="AA140" s="57"/>
      <c r="AB140" s="59" t="s">
        <v>199</v>
      </c>
      <c r="AC140" s="9" t="s">
        <v>67</v>
      </c>
      <c r="AD140" s="8">
        <v>1682</v>
      </c>
      <c r="AE140" s="8">
        <v>12800</v>
      </c>
      <c r="AF140" s="20">
        <v>0</v>
      </c>
      <c r="AG140" s="20">
        <v>0</v>
      </c>
      <c r="AH140" s="20">
        <v>0</v>
      </c>
      <c r="AI140" s="20">
        <v>0</v>
      </c>
      <c r="AJ140" s="8">
        <f>AD140+AE140</f>
        <v>14482</v>
      </c>
      <c r="AK140" s="20">
        <v>2016</v>
      </c>
    </row>
    <row r="141" spans="1:37" s="2" customFormat="1" ht="57" customHeight="1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3"/>
      <c r="P141" s="93"/>
      <c r="Q141" s="93"/>
      <c r="R141" s="93"/>
      <c r="S141" s="93"/>
      <c r="T141" s="93"/>
      <c r="U141" s="95"/>
      <c r="V141" s="95"/>
      <c r="W141" s="95"/>
      <c r="X141" s="57"/>
      <c r="Y141" s="57"/>
      <c r="Z141" s="57"/>
      <c r="AA141" s="57"/>
      <c r="AB141" s="59" t="s">
        <v>189</v>
      </c>
      <c r="AC141" s="9" t="s">
        <v>8</v>
      </c>
      <c r="AD141" s="8">
        <v>0</v>
      </c>
      <c r="AE141" s="8">
        <v>0</v>
      </c>
      <c r="AF141" s="20">
        <v>2</v>
      </c>
      <c r="AG141" s="20">
        <v>0</v>
      </c>
      <c r="AH141" s="20">
        <v>0</v>
      </c>
      <c r="AI141" s="20">
        <v>0</v>
      </c>
      <c r="AJ141" s="8">
        <v>2</v>
      </c>
      <c r="AK141" s="20">
        <v>2017</v>
      </c>
    </row>
    <row r="142" spans="1:37" ht="74.25" customHeight="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1"/>
      <c r="P142" s="81"/>
      <c r="Q142" s="81"/>
      <c r="R142" s="81"/>
      <c r="S142" s="81" t="s">
        <v>57</v>
      </c>
      <c r="T142" s="81"/>
      <c r="U142" s="80"/>
      <c r="V142" s="80"/>
      <c r="W142" s="80"/>
      <c r="X142" s="82"/>
      <c r="Y142" s="82"/>
      <c r="Z142" s="82"/>
      <c r="AA142" s="82"/>
      <c r="AB142" s="83" t="s">
        <v>153</v>
      </c>
      <c r="AC142" s="84" t="s">
        <v>12</v>
      </c>
      <c r="AD142" s="87">
        <v>0</v>
      </c>
      <c r="AE142" s="87">
        <v>0</v>
      </c>
      <c r="AF142" s="87">
        <v>0</v>
      </c>
      <c r="AG142" s="87">
        <v>0</v>
      </c>
      <c r="AH142" s="87">
        <v>0</v>
      </c>
      <c r="AI142" s="87">
        <v>0</v>
      </c>
      <c r="AJ142" s="87">
        <v>0</v>
      </c>
      <c r="AK142" s="86">
        <v>2020</v>
      </c>
    </row>
    <row r="143" spans="1:37" ht="127.5" customHeight="1" x14ac:dyDescent="0.2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3"/>
      <c r="P143" s="93"/>
      <c r="Q143" s="93"/>
      <c r="R143" s="93"/>
      <c r="S143" s="93"/>
      <c r="T143" s="93"/>
      <c r="U143" s="95"/>
      <c r="V143" s="95"/>
      <c r="W143" s="95"/>
      <c r="X143" s="57"/>
      <c r="Y143" s="57"/>
      <c r="Z143" s="57"/>
      <c r="AA143" s="57"/>
      <c r="AB143" s="59" t="s">
        <v>154</v>
      </c>
      <c r="AC143" s="9" t="s">
        <v>7</v>
      </c>
      <c r="AD143" s="20">
        <v>100</v>
      </c>
      <c r="AE143" s="20">
        <v>100</v>
      </c>
      <c r="AF143" s="20">
        <v>100</v>
      </c>
      <c r="AG143" s="20">
        <v>100</v>
      </c>
      <c r="AH143" s="20">
        <v>100</v>
      </c>
      <c r="AI143" s="20">
        <v>100</v>
      </c>
      <c r="AJ143" s="20">
        <v>100</v>
      </c>
      <c r="AK143" s="20">
        <v>2015</v>
      </c>
    </row>
    <row r="144" spans="1:37" ht="122.25" customHeight="1" x14ac:dyDescent="0.2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3"/>
      <c r="P144" s="93"/>
      <c r="Q144" s="93"/>
      <c r="R144" s="93"/>
      <c r="S144" s="93"/>
      <c r="T144" s="93"/>
      <c r="U144" s="95"/>
      <c r="V144" s="95"/>
      <c r="W144" s="95"/>
      <c r="X144" s="57"/>
      <c r="Y144" s="57"/>
      <c r="Z144" s="57"/>
      <c r="AA144" s="57"/>
      <c r="AB144" s="59" t="s">
        <v>155</v>
      </c>
      <c r="AC144" s="9" t="s">
        <v>7</v>
      </c>
      <c r="AD144" s="20">
        <v>100</v>
      </c>
      <c r="AE144" s="20">
        <v>100</v>
      </c>
      <c r="AF144" s="20">
        <v>100</v>
      </c>
      <c r="AG144" s="20">
        <v>100</v>
      </c>
      <c r="AH144" s="20">
        <v>100</v>
      </c>
      <c r="AI144" s="20">
        <v>100</v>
      </c>
      <c r="AJ144" s="20">
        <v>100</v>
      </c>
      <c r="AK144" s="20">
        <v>2015</v>
      </c>
    </row>
    <row r="145" spans="1:37" ht="108.75" customHeight="1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3"/>
      <c r="P145" s="93"/>
      <c r="Q145" s="93"/>
      <c r="R145" s="93"/>
      <c r="S145" s="93"/>
      <c r="T145" s="93"/>
      <c r="U145" s="95"/>
      <c r="V145" s="95"/>
      <c r="W145" s="95"/>
      <c r="X145" s="57"/>
      <c r="Y145" s="57"/>
      <c r="Z145" s="57"/>
      <c r="AA145" s="57"/>
      <c r="AB145" s="59" t="s">
        <v>156</v>
      </c>
      <c r="AC145" s="9" t="s">
        <v>7</v>
      </c>
      <c r="AD145" s="20">
        <v>100</v>
      </c>
      <c r="AE145" s="20">
        <v>100</v>
      </c>
      <c r="AF145" s="20">
        <v>100</v>
      </c>
      <c r="AG145" s="20">
        <v>100</v>
      </c>
      <c r="AH145" s="20">
        <v>100</v>
      </c>
      <c r="AI145" s="20">
        <v>100</v>
      </c>
      <c r="AJ145" s="20">
        <v>100</v>
      </c>
      <c r="AK145" s="20">
        <v>2015</v>
      </c>
    </row>
    <row r="146" spans="1:37" ht="127.5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3"/>
      <c r="P146" s="93"/>
      <c r="Q146" s="93"/>
      <c r="R146" s="93"/>
      <c r="S146" s="93"/>
      <c r="T146" s="93" t="s">
        <v>16</v>
      </c>
      <c r="U146" s="95"/>
      <c r="V146" s="95"/>
      <c r="W146" s="95"/>
      <c r="X146" s="57"/>
      <c r="Y146" s="57"/>
      <c r="Z146" s="57"/>
      <c r="AA146" s="57"/>
      <c r="AB146" s="59" t="s">
        <v>157</v>
      </c>
      <c r="AC146" s="9" t="s">
        <v>60</v>
      </c>
      <c r="AD146" s="20">
        <v>1</v>
      </c>
      <c r="AE146" s="20">
        <v>1</v>
      </c>
      <c r="AF146" s="20">
        <v>1</v>
      </c>
      <c r="AG146" s="20">
        <v>1</v>
      </c>
      <c r="AH146" s="20">
        <v>1</v>
      </c>
      <c r="AI146" s="20">
        <v>1</v>
      </c>
      <c r="AJ146" s="20">
        <v>1</v>
      </c>
      <c r="AK146" s="20">
        <v>2020</v>
      </c>
    </row>
    <row r="147" spans="1:37" s="2" customFormat="1" ht="89.25" x14ac:dyDescent="0.2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3"/>
      <c r="P147" s="93"/>
      <c r="Q147" s="93"/>
      <c r="R147" s="93"/>
      <c r="S147" s="93"/>
      <c r="T147" s="93"/>
      <c r="U147" s="95"/>
      <c r="V147" s="95"/>
      <c r="W147" s="95"/>
      <c r="X147" s="57"/>
      <c r="Y147" s="57"/>
      <c r="Z147" s="57"/>
      <c r="AA147" s="57"/>
      <c r="AB147" s="59" t="s">
        <v>158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60" customHeight="1" x14ac:dyDescent="0.2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3"/>
      <c r="P148" s="93"/>
      <c r="Q148" s="93"/>
      <c r="R148" s="93"/>
      <c r="S148" s="93"/>
      <c r="T148" s="93"/>
      <c r="U148" s="95"/>
      <c r="V148" s="95"/>
      <c r="W148" s="95"/>
      <c r="X148" s="57"/>
      <c r="Y148" s="57"/>
      <c r="Z148" s="57"/>
      <c r="AA148" s="57"/>
      <c r="AB148" s="59" t="s">
        <v>159</v>
      </c>
      <c r="AC148" s="9" t="s">
        <v>12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20">
        <v>2020</v>
      </c>
    </row>
    <row r="149" spans="1:37" ht="76.5" x14ac:dyDescent="0.2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3"/>
      <c r="P149" s="93"/>
      <c r="Q149" s="93"/>
      <c r="R149" s="93"/>
      <c r="S149" s="93"/>
      <c r="T149" s="93"/>
      <c r="U149" s="95"/>
      <c r="V149" s="95"/>
      <c r="W149" s="95"/>
      <c r="X149" s="57"/>
      <c r="Y149" s="57"/>
      <c r="Z149" s="57"/>
      <c r="AA149" s="57"/>
      <c r="AB149" s="59" t="s">
        <v>160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51" x14ac:dyDescent="0.2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3"/>
      <c r="P150" s="93"/>
      <c r="Q150" s="93"/>
      <c r="R150" s="93"/>
      <c r="S150" s="93"/>
      <c r="T150" s="93"/>
      <c r="U150" s="95"/>
      <c r="V150" s="95"/>
      <c r="W150" s="95"/>
      <c r="X150" s="57"/>
      <c r="Y150" s="57"/>
      <c r="Z150" s="57"/>
      <c r="AA150" s="57"/>
      <c r="AB150" s="59" t="s">
        <v>161</v>
      </c>
      <c r="AC150" s="9" t="s">
        <v>7</v>
      </c>
      <c r="AD150" s="20">
        <v>100</v>
      </c>
      <c r="AE150" s="20">
        <v>100</v>
      </c>
      <c r="AF150" s="20">
        <v>100</v>
      </c>
      <c r="AG150" s="20">
        <v>100</v>
      </c>
      <c r="AH150" s="20">
        <v>100</v>
      </c>
      <c r="AI150" s="20">
        <v>100</v>
      </c>
      <c r="AJ150" s="20">
        <v>100</v>
      </c>
      <c r="AK150" s="20">
        <v>2015</v>
      </c>
    </row>
    <row r="151" spans="1:37" ht="38.25" x14ac:dyDescent="0.2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3"/>
      <c r="P151" s="93"/>
      <c r="Q151" s="93"/>
      <c r="R151" s="93"/>
      <c r="S151" s="93"/>
      <c r="T151" s="93"/>
      <c r="U151" s="95"/>
      <c r="V151" s="95"/>
      <c r="W151" s="95"/>
      <c r="X151" s="57"/>
      <c r="Y151" s="57"/>
      <c r="Z151" s="57"/>
      <c r="AA151" s="57"/>
      <c r="AB151" s="59" t="s">
        <v>162</v>
      </c>
      <c r="AC151" s="9" t="s">
        <v>7</v>
      </c>
      <c r="AD151" s="20">
        <v>60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2016</v>
      </c>
    </row>
    <row r="152" spans="1:37" x14ac:dyDescent="0.25">
      <c r="AK152" s="53" t="s">
        <v>73</v>
      </c>
    </row>
    <row r="154" spans="1:37" ht="15.75" x14ac:dyDescent="0.25">
      <c r="I154" s="13" t="s">
        <v>170</v>
      </c>
      <c r="AC154" s="21"/>
      <c r="AD154" s="41"/>
      <c r="AE154" s="41"/>
      <c r="AG154" s="42" t="s">
        <v>176</v>
      </c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G156" s="42"/>
      <c r="AH156" s="10"/>
      <c r="AI156" s="10"/>
      <c r="AJ156" s="10"/>
      <c r="AK156" s="10"/>
    </row>
    <row r="157" spans="1:37" ht="15.75" x14ac:dyDescent="0.2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G157" s="42"/>
      <c r="AH157" s="10"/>
      <c r="AI157" s="10"/>
      <c r="AJ157" s="10"/>
      <c r="AK157" s="10"/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G158" s="42"/>
      <c r="AH158" s="10"/>
      <c r="AI158" s="10"/>
      <c r="AJ158" s="10"/>
      <c r="AK158" s="10"/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F160" s="41"/>
      <c r="AG160" s="41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F161" s="41"/>
      <c r="AG161" s="41"/>
      <c r="AH161" s="10"/>
      <c r="AI161" s="10"/>
      <c r="AJ161" s="10"/>
      <c r="AK161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A9:AJ9"/>
    <mergeCell ref="B10:AJ10"/>
    <mergeCell ref="B11:AK11"/>
    <mergeCell ref="B12:AJ12"/>
    <mergeCell ref="D13:AC13"/>
  </mergeCells>
  <pageMargins left="0.78740157480314965" right="0.78740157480314965" top="0.82677165354330717" bottom="0.78740157480314965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2017-09-19T14:42:14Z</dcterms:modified>
</cp:coreProperties>
</file>